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BO\Settori\Settore1\StatisticaBibliotecaComunicazione\StatisticaBiblioteca\StatisticaStudi\COMMERCIO ESTERO\RICHIESTE_Presentazioni\"/>
    </mc:Choice>
  </mc:AlternateContent>
  <bookViews>
    <workbookView xWindow="0" yWindow="120" windowWidth="19152" windowHeight="8472"/>
  </bookViews>
  <sheets>
    <sheet name="BO-USA" sheetId="3" r:id="rId1"/>
    <sheet name="ER-USA" sheetId="5" r:id="rId2"/>
    <sheet name="IT-USA" sheetId="7" r:id="rId3"/>
    <sheet name="SERIE STORICA" sheetId="11" r:id="rId4"/>
    <sheet name="IMPRENDITORI" sheetId="10" r:id="rId5"/>
    <sheet name="grafici" sheetId="12" state="hidden" r:id="rId6"/>
  </sheets>
  <externalReferences>
    <externalReference r:id="rId7"/>
  </externalReferences>
  <definedNames>
    <definedName name="\a">#N/A</definedName>
    <definedName name="_2">[1]BoSettori!$A$51:$R$55</definedName>
    <definedName name="A" localSheetId="3">#REF!</definedName>
    <definedName name="A">#REF!</definedName>
    <definedName name="Area" localSheetId="3">#REF!</definedName>
    <definedName name="Area">#REF!</definedName>
    <definedName name="BO00" localSheetId="3">#REF!</definedName>
    <definedName name="BO00">#REF!</definedName>
    <definedName name="BO94_" localSheetId="3">#REF!</definedName>
    <definedName name="BO94_">#REF!</definedName>
    <definedName name="BO95_" localSheetId="3">#REF!</definedName>
    <definedName name="BO95_">#REF!</definedName>
    <definedName name="BO96_" localSheetId="3">#REF!</definedName>
    <definedName name="BO96_">#REF!</definedName>
    <definedName name="BO97_" localSheetId="3">#REF!</definedName>
    <definedName name="BO97_">#REF!</definedName>
    <definedName name="BO98_" localSheetId="3">#REF!</definedName>
    <definedName name="BO98_">#REF!</definedName>
    <definedName name="BO99_" localSheetId="3">#REF!</definedName>
    <definedName name="BO99_">#REF!</definedName>
    <definedName name="BOES00">[1]BoSettori!$DH$30:$FH$30</definedName>
    <definedName name="BOES01">[1]BoSettori!$DH$31:$FH$31</definedName>
    <definedName name="BOES02">[1]BoSettori!$DH$32:$FH$32</definedName>
    <definedName name="BOES04">[1]BoSettori!$DH$34:$FH$34</definedName>
    <definedName name="BOES99">[1]BoSettori!$DH$29:$FH$29</definedName>
    <definedName name="BOIM00">[1]BoSettori!$B$30:$BB$30</definedName>
    <definedName name="BOIM01">[1]BoSettori!$B$31:$BB$31</definedName>
    <definedName name="BOIM02">[1]BoSettori!$B$32:$BB$32</definedName>
    <definedName name="BOIM04">[1]BoSettori!$B$34:$BB$34</definedName>
    <definedName name="BOIM99">[1]BoSettori!$B$29:$BB$29</definedName>
    <definedName name="ES00" localSheetId="3">#REF!</definedName>
    <definedName name="ES00">#REF!</definedName>
    <definedName name="ES99_" localSheetId="3">#REF!</definedName>
    <definedName name="ES99_">#REF!</definedName>
    <definedName name="F" localSheetId="3">#REF!</definedName>
    <definedName name="F">#REF!</definedName>
    <definedName name="HTML_CodePage" hidden="1">1252</definedName>
    <definedName name="HTML_Control" localSheetId="3"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 localSheetId="3">#REF!</definedName>
    <definedName name="I">#REF!</definedName>
    <definedName name="IM00" localSheetId="3">#REF!</definedName>
    <definedName name="IM00">#REF!</definedName>
    <definedName name="IM99_" localSheetId="3">#REF!</definedName>
    <definedName name="IM99_">#REF!</definedName>
    <definedName name="N" localSheetId="3">#REF!</definedName>
    <definedName name="N">#REF!</definedName>
    <definedName name="rrrr" localSheetId="3" hidden="1">{"'Tav19'!$A$1:$AB$128"}</definedName>
    <definedName name="rrrr" hidden="1">{"'Tav19'!$A$1:$AB$128"}</definedName>
    <definedName name="wew" localSheetId="3" hidden="1">{"'Tav19'!$A$1:$AB$128"}</definedName>
    <definedName name="wew" hidden="1">{"'Tav19'!$A$1:$AB$128"}</definedName>
  </definedNames>
  <calcPr calcId="162913"/>
</workbook>
</file>

<file path=xl/calcChain.xml><?xml version="1.0" encoding="utf-8"?>
<calcChain xmlns="http://schemas.openxmlformats.org/spreadsheetml/2006/main">
  <c r="H45" i="12" l="1"/>
  <c r="F54" i="12" l="1"/>
  <c r="F56" i="12"/>
  <c r="F53" i="12"/>
  <c r="F52" i="12" l="1"/>
  <c r="F45" i="12"/>
  <c r="F46" i="12"/>
  <c r="F47" i="12"/>
  <c r="F48" i="12"/>
  <c r="F49" i="12"/>
  <c r="F50" i="12"/>
  <c r="F51" i="12"/>
  <c r="F44" i="12"/>
  <c r="F55" i="12" s="1"/>
  <c r="G46" i="12" s="1"/>
  <c r="I4" i="12"/>
  <c r="I5" i="12"/>
  <c r="I6" i="12"/>
  <c r="I7" i="12"/>
  <c r="I8" i="12"/>
  <c r="I3" i="12"/>
  <c r="E7" i="12"/>
  <c r="E6" i="12"/>
  <c r="E5" i="12"/>
  <c r="E4" i="12"/>
  <c r="D7" i="12"/>
  <c r="D6" i="12"/>
  <c r="D5" i="12"/>
  <c r="D4" i="12"/>
  <c r="C7" i="12"/>
  <c r="C6" i="12"/>
  <c r="C5" i="12"/>
  <c r="C4" i="12"/>
  <c r="G54" i="12" l="1"/>
  <c r="G49" i="12"/>
  <c r="G45" i="12"/>
  <c r="G51" i="12"/>
  <c r="G47" i="12"/>
  <c r="G44" i="12"/>
  <c r="G53" i="12"/>
  <c r="G52" i="12"/>
  <c r="G50" i="12"/>
  <c r="G48" i="12"/>
  <c r="N8" i="11"/>
  <c r="O8" i="11"/>
  <c r="P8" i="11"/>
  <c r="Q8" i="11"/>
  <c r="R8" i="11"/>
  <c r="N9" i="11"/>
  <c r="O9" i="11"/>
  <c r="P9" i="11"/>
  <c r="Q9" i="11"/>
  <c r="R9" i="11"/>
  <c r="R7" i="11"/>
  <c r="Q7" i="11"/>
  <c r="P7" i="11"/>
  <c r="O7" i="11"/>
  <c r="N7" i="11"/>
  <c r="G29" i="7"/>
  <c r="G26" i="5"/>
  <c r="G13" i="5"/>
  <c r="G55" i="12" l="1"/>
  <c r="G24" i="3"/>
  <c r="G13" i="3"/>
  <c r="G8" i="3"/>
  <c r="G27" i="7" l="1"/>
  <c r="G26" i="7"/>
  <c r="G27" i="5"/>
  <c r="G25" i="5"/>
  <c r="G8" i="5"/>
  <c r="G7" i="3" l="1"/>
  <c r="G25" i="3"/>
  <c r="G27" i="3"/>
  <c r="D29" i="10" l="1"/>
  <c r="C29" i="10"/>
  <c r="B29" i="10"/>
  <c r="G24" i="5" l="1"/>
  <c r="G12" i="3" l="1"/>
  <c r="E30" i="3" l="1"/>
  <c r="D30" i="3"/>
  <c r="C30" i="3"/>
  <c r="B30" i="3"/>
  <c r="C30" i="5"/>
  <c r="D30" i="5"/>
  <c r="E30" i="5"/>
  <c r="B30" i="5"/>
  <c r="B30" i="7"/>
  <c r="C30" i="7"/>
  <c r="D30" i="7"/>
  <c r="E30" i="7"/>
  <c r="H34" i="3" l="1"/>
  <c r="H33" i="3"/>
  <c r="F31" i="3" l="1"/>
  <c r="G31" i="3"/>
  <c r="F23" i="5" l="1"/>
  <c r="F23" i="3"/>
  <c r="F23" i="7"/>
  <c r="H30" i="7"/>
  <c r="H29" i="7"/>
  <c r="F29" i="7"/>
  <c r="F28" i="7"/>
  <c r="F27" i="7"/>
  <c r="F26" i="7"/>
  <c r="G25" i="7"/>
  <c r="F25" i="7"/>
  <c r="G24" i="7"/>
  <c r="F24" i="7"/>
  <c r="G22" i="7"/>
  <c r="F22" i="7"/>
  <c r="G21" i="7"/>
  <c r="F21" i="7"/>
  <c r="H20" i="7"/>
  <c r="G20" i="7"/>
  <c r="F20" i="7"/>
  <c r="G19" i="7"/>
  <c r="F19" i="7"/>
  <c r="G18" i="7"/>
  <c r="F18" i="7"/>
  <c r="G17" i="7"/>
  <c r="F17" i="7"/>
  <c r="G16" i="7"/>
  <c r="F16" i="7"/>
  <c r="G15" i="7"/>
  <c r="F15" i="7"/>
  <c r="H14" i="7"/>
  <c r="G14" i="7"/>
  <c r="F14" i="7"/>
  <c r="G13" i="7"/>
  <c r="F13" i="7"/>
  <c r="G12" i="7"/>
  <c r="F12" i="7"/>
  <c r="G11" i="7"/>
  <c r="F11" i="7"/>
  <c r="H10" i="7"/>
  <c r="G10" i="7"/>
  <c r="F10" i="7"/>
  <c r="G9" i="7"/>
  <c r="F9" i="7"/>
  <c r="G8" i="7"/>
  <c r="F8" i="7"/>
  <c r="G7" i="7"/>
  <c r="F7" i="7"/>
  <c r="H8" i="7" l="1"/>
  <c r="H12" i="7"/>
  <c r="H16" i="7"/>
  <c r="H25" i="7"/>
  <c r="H18" i="7"/>
  <c r="H22" i="7"/>
  <c r="H27" i="7"/>
  <c r="H23" i="7"/>
  <c r="G30" i="7"/>
  <c r="H7" i="7"/>
  <c r="H9" i="7"/>
  <c r="H11" i="7"/>
  <c r="H13" i="7"/>
  <c r="H15" i="7"/>
  <c r="H17" i="7"/>
  <c r="H19" i="7"/>
  <c r="H21" i="7"/>
  <c r="H24" i="7"/>
  <c r="H26" i="7"/>
  <c r="H28" i="7"/>
  <c r="F30" i="7"/>
  <c r="H30" i="5"/>
  <c r="H23" i="5"/>
  <c r="F30" i="5"/>
  <c r="H29" i="5"/>
  <c r="F29" i="5"/>
  <c r="H28" i="5"/>
  <c r="F28" i="5"/>
  <c r="H27" i="5"/>
  <c r="F27" i="5"/>
  <c r="H26" i="5"/>
  <c r="F26" i="5"/>
  <c r="H25" i="5"/>
  <c r="F25" i="5"/>
  <c r="H24" i="5"/>
  <c r="F24" i="5"/>
  <c r="H22" i="5"/>
  <c r="G22" i="5"/>
  <c r="F22" i="5"/>
  <c r="H21" i="5"/>
  <c r="G21" i="5"/>
  <c r="F21" i="5"/>
  <c r="H20" i="5"/>
  <c r="G20" i="5"/>
  <c r="F20" i="5"/>
  <c r="H19" i="5"/>
  <c r="G19" i="5"/>
  <c r="F19" i="5"/>
  <c r="H18" i="5"/>
  <c r="G18" i="5"/>
  <c r="F18" i="5"/>
  <c r="H17" i="5"/>
  <c r="G17" i="5"/>
  <c r="F17" i="5"/>
  <c r="H16" i="5"/>
  <c r="G16" i="5"/>
  <c r="F16" i="5"/>
  <c r="H15" i="5"/>
  <c r="G15" i="5"/>
  <c r="F15" i="5"/>
  <c r="H14" i="5"/>
  <c r="G14" i="5"/>
  <c r="F14" i="5"/>
  <c r="H13" i="5"/>
  <c r="F13" i="5"/>
  <c r="H12" i="5"/>
  <c r="G12" i="5"/>
  <c r="F12" i="5"/>
  <c r="H11" i="5"/>
  <c r="G11" i="5"/>
  <c r="F11" i="5"/>
  <c r="H10" i="5"/>
  <c r="G10" i="5"/>
  <c r="F10" i="5"/>
  <c r="H9" i="5"/>
  <c r="G9" i="5"/>
  <c r="F9" i="5"/>
  <c r="H8" i="5"/>
  <c r="F8" i="5"/>
  <c r="H7" i="5"/>
  <c r="G7" i="5"/>
  <c r="F7" i="5"/>
  <c r="G30" i="5" l="1"/>
  <c r="F22" i="3" l="1"/>
  <c r="G22" i="3"/>
  <c r="H32" i="3" l="1"/>
  <c r="F29" i="3"/>
  <c r="F28" i="3"/>
  <c r="F27" i="3"/>
  <c r="F26" i="3"/>
  <c r="F25" i="3"/>
  <c r="F24" i="3"/>
  <c r="G21" i="3"/>
  <c r="F21" i="3"/>
  <c r="G20" i="3"/>
  <c r="F20" i="3"/>
  <c r="G19" i="3"/>
  <c r="F19" i="3"/>
  <c r="G18" i="3"/>
  <c r="F18" i="3"/>
  <c r="G17" i="3"/>
  <c r="F17" i="3"/>
  <c r="G16" i="3"/>
  <c r="F16" i="3"/>
  <c r="G15" i="3"/>
  <c r="F15" i="3"/>
  <c r="G14" i="3"/>
  <c r="F14" i="3"/>
  <c r="F13" i="3"/>
  <c r="F12" i="3"/>
  <c r="G11" i="3"/>
  <c r="F11" i="3"/>
  <c r="G10" i="3"/>
  <c r="F10" i="3"/>
  <c r="G9" i="3"/>
  <c r="F9" i="3"/>
  <c r="F8" i="3"/>
  <c r="F7" i="3"/>
  <c r="H23" i="3" l="1"/>
  <c r="G30" i="3"/>
  <c r="H22" i="3"/>
  <c r="H14" i="3"/>
  <c r="H10" i="3"/>
  <c r="H18" i="3"/>
  <c r="H24" i="3"/>
  <c r="H26" i="3"/>
  <c r="H28" i="3"/>
  <c r="H8" i="3"/>
  <c r="H12" i="3"/>
  <c r="H16" i="3"/>
  <c r="H20" i="3"/>
  <c r="F30" i="3"/>
  <c r="H7" i="3"/>
  <c r="H9" i="3"/>
  <c r="H11" i="3"/>
  <c r="H13" i="3"/>
  <c r="H15" i="3"/>
  <c r="H17" i="3"/>
  <c r="H19" i="3"/>
  <c r="H21" i="3"/>
  <c r="H25" i="3"/>
  <c r="H27" i="3"/>
  <c r="H29" i="3"/>
  <c r="H30" i="3"/>
</calcChain>
</file>

<file path=xl/sharedStrings.xml><?xml version="1.0" encoding="utf-8"?>
<sst xmlns="http://schemas.openxmlformats.org/spreadsheetml/2006/main" count="237" uniqueCount="106">
  <si>
    <t xml:space="preserve">Import Export per Anno e Merce Ateco 2007 secondo la class merceologica: Classificazione per attività economica Ateco 2007 </t>
  </si>
  <si>
    <t>MERCE</t>
  </si>
  <si>
    <t>import</t>
  </si>
  <si>
    <t>export</t>
  </si>
  <si>
    <t>A-PRODOTTI DELL'AGRICOLTURA, DELLA SILVICOLTURA E DELLA PESCA</t>
  </si>
  <si>
    <t>B-PRODOTTI DELL'ESTRAZIONE DI MINERALI DA CAVE E MINIERE</t>
  </si>
  <si>
    <t>CA-Prodotti alimentari, bevande e tabacco</t>
  </si>
  <si>
    <t>CB-Prodotti tessili, abbigliamento, pelli e accessori</t>
  </si>
  <si>
    <t>CC-Legno e prodotti in legno; carta e stampa</t>
  </si>
  <si>
    <t>CD-Coke e prodotti petroliferi raffinati</t>
  </si>
  <si>
    <t>CE-Sostanze e prodotti chimici</t>
  </si>
  <si>
    <t>CF-Articoli farmaceutici, chimico-medicinali e botanici</t>
  </si>
  <si>
    <t>CG-Articoli in gomma e materie plastiche, altri prodotti della lavorazione di minerali non metalliferi</t>
  </si>
  <si>
    <t>CH-Metalli di base e prodotti in metallo, esclusi macchine e impianti</t>
  </si>
  <si>
    <t>CI-Computer, apparecchi elettronici e ottici</t>
  </si>
  <si>
    <t>CJ-Apparecchi elettrici</t>
  </si>
  <si>
    <t>CM-Prodotti delle altre attività manifatturiere</t>
  </si>
  <si>
    <t>C-PRODOTTI DELLE ATTIVITÀ MANIFATTURIERE</t>
  </si>
  <si>
    <t>E-PRODOTTI DELLE ATTIVITÀ DI TRATTAMENTO DEI RIFIUTI E RISANAMENTO</t>
  </si>
  <si>
    <t>J-PRODOTTI DELLE ATTIVITÀ DEI SERVIZI DI INFORMAZIONE E COMUNICAZIONE</t>
  </si>
  <si>
    <t>M-PRODOTTI DELLE ATTIVITÀ PROFESSIONALI, SCIENTIFICHE E TECNICHE</t>
  </si>
  <si>
    <t>R-PRODOTTI DELLE ATTIVITÀ ARTISTICHE, SPORTIVE, DI INTRATTENIMENTO E DIVERTIMENTO</t>
  </si>
  <si>
    <t>S-PRODOTTI DELLE ALTRE ATTIVITÀ DI SERVIZI</t>
  </si>
  <si>
    <t>V-MERCI DICHIARATE COME PROVVISTE DI BORDO, MERCI NAZIONALI DI RITORNO E RESPINTE, MERCI VARIE</t>
  </si>
  <si>
    <t>Fonte: elaborazione uff. Statistica Camera di commercio di Bologna su dati Istat</t>
  </si>
  <si>
    <t>TOTALE</t>
  </si>
  <si>
    <t>saldo</t>
  </si>
  <si>
    <t>peso % export</t>
  </si>
  <si>
    <t>-</t>
  </si>
  <si>
    <t>CK-Macchinari e apparecchi n.c.a.</t>
  </si>
  <si>
    <t>CL-Mezzi di trasporto</t>
  </si>
  <si>
    <t>D-ENERGIA ELETTRICA, GAS, VAPORE E ARIA CONDIZIONATA</t>
  </si>
  <si>
    <t>TOTALE vs MONDO</t>
  </si>
  <si>
    <t>var. % export</t>
  </si>
  <si>
    <t>2023 provvisorio</t>
  </si>
  <si>
    <r>
      <rPr>
        <b/>
        <sz val="10"/>
        <color indexed="8"/>
        <rFont val="Calibri"/>
        <family val="2"/>
        <scheme val="minor"/>
      </rPr>
      <t>Fonte</t>
    </r>
    <r>
      <rPr>
        <sz val="10"/>
        <color indexed="8"/>
        <rFont val="Calibri"/>
        <family val="2"/>
        <scheme val="minor"/>
      </rPr>
      <t xml:space="preserve">: Infocamere, Registro Imprese </t>
    </r>
  </si>
  <si>
    <r>
      <rPr>
        <b/>
        <sz val="10"/>
        <color indexed="8"/>
        <rFont val="Calibri"/>
        <family val="2"/>
        <scheme val="minor"/>
      </rPr>
      <t>Elaborazione:</t>
    </r>
    <r>
      <rPr>
        <sz val="10"/>
        <color indexed="8"/>
        <rFont val="Calibri"/>
        <family val="2"/>
        <scheme val="minor"/>
      </rPr>
      <t xml:space="preserve"> Ufficio Statistica Camera di commercio di Bologna </t>
    </r>
  </si>
  <si>
    <t>Settore</t>
  </si>
  <si>
    <t>imprenditori attivi</t>
  </si>
  <si>
    <t>Bologna</t>
  </si>
  <si>
    <t>Emilia Romagna</t>
  </si>
  <si>
    <t>Italia</t>
  </si>
  <si>
    <t>A Agricoltura, silvicoltura pesca</t>
  </si>
  <si>
    <t>B Estrazione di minerali da cave e miniere</t>
  </si>
  <si>
    <t>C Attività manifatturiere</t>
  </si>
  <si>
    <t>D Fornitura di energia elettrica, gas, vapore e aria condiz...</t>
  </si>
  <si>
    <t>E Fornitura di acqua; reti fognarie, attività di gestione d...</t>
  </si>
  <si>
    <t>F Costruzioni</t>
  </si>
  <si>
    <t>G Commercio all'ingrosso e al dettaglio; riparazione di aut...</t>
  </si>
  <si>
    <t xml:space="preserve">H Trasporto e magazzinaggio </t>
  </si>
  <si>
    <t xml:space="preserve">I Attività dei servizi di alloggio e di ristorazione </t>
  </si>
  <si>
    <t>J Servizi di informazione e comunicazione</t>
  </si>
  <si>
    <t>K Attività finanziarie e assicurative</t>
  </si>
  <si>
    <t>L Attività immobiliari</t>
  </si>
  <si>
    <t>M Attività professionali, scientifiche e tecniche</t>
  </si>
  <si>
    <t>N Noleggio, agenzie di viaggio, servizi di supporto alle imp...</t>
  </si>
  <si>
    <t>O Amministrazione pubblica e difesa; assicurazione sociale...</t>
  </si>
  <si>
    <t>P Istruzione</t>
  </si>
  <si>
    <t xml:space="preserve">Q Sanità e assistenza sociale  </t>
  </si>
  <si>
    <t>R Attività artistiche, sportive, di intrattenimento e diver...</t>
  </si>
  <si>
    <t>S Altre attività di servizi</t>
  </si>
  <si>
    <t>T Attività di famiglie e convivenze come datori di lavoro p...</t>
  </si>
  <si>
    <t>X Imprese non classificate</t>
  </si>
  <si>
    <t>Periodo riferimento: anno 2023</t>
  </si>
  <si>
    <t>BOLOGNA</t>
  </si>
  <si>
    <t>EMILIA-ROMAGNA</t>
  </si>
  <si>
    <t>ITALIA</t>
  </si>
  <si>
    <t>Periodo riferimento: 30 giugno 2024</t>
  </si>
  <si>
    <t>2024 provvisorio</t>
  </si>
  <si>
    <t>COMMERCIO ESTERO BOLOGNA - USA</t>
  </si>
  <si>
    <t>TOTALE vs USA</t>
  </si>
  <si>
    <t>peso % export BO Totale/vs Usa</t>
  </si>
  <si>
    <t>peso % export vs Usa BO/ER</t>
  </si>
  <si>
    <t>peso % export vs Usa BO/IT</t>
  </si>
  <si>
    <t>COMMERCIO ESTERO EMILIA-ROMAGNA - USA</t>
  </si>
  <si>
    <t>COMMERCIO ESTERO ITALIA - USA</t>
  </si>
  <si>
    <t>COMMERCIO ESTERO vs USA</t>
  </si>
  <si>
    <t>IMPRENDITORI NATI IN USA</t>
  </si>
  <si>
    <t>19/20</t>
  </si>
  <si>
    <t>20/21</t>
  </si>
  <si>
    <t>21/22</t>
  </si>
  <si>
    <t>22/23</t>
  </si>
  <si>
    <t>19/23</t>
  </si>
  <si>
    <t>Amministratori, soci, titolari e altre cariche d'impresa - consistenza al 30 settembre 2024</t>
  </si>
  <si>
    <t>Emila-Romagna</t>
  </si>
  <si>
    <t>Mezzi di trasporto</t>
  </si>
  <si>
    <t>Macchinari</t>
  </si>
  <si>
    <t>Computer, apparecchi elettronici e ottici</t>
  </si>
  <si>
    <t>Prodotti tessili, abbigliamento, pelli e accessori</t>
  </si>
  <si>
    <t>Apparecchi elettrici</t>
  </si>
  <si>
    <t>Prodotti alimentari, bevande e tabacco</t>
  </si>
  <si>
    <t>Agricoltura, silvicoltura e pesca</t>
  </si>
  <si>
    <t>Altre attività manifatturiere</t>
  </si>
  <si>
    <t>Altri</t>
  </si>
  <si>
    <t xml:space="preserve">Francia </t>
  </si>
  <si>
    <t xml:space="preserve">Germania </t>
  </si>
  <si>
    <t xml:space="preserve">Regno Unito </t>
  </si>
  <si>
    <t xml:space="preserve">Spagna </t>
  </si>
  <si>
    <t xml:space="preserve">Turchia </t>
  </si>
  <si>
    <t xml:space="preserve">Polonia </t>
  </si>
  <si>
    <t xml:space="preserve">Russia </t>
  </si>
  <si>
    <t xml:space="preserve">Stati Uniti </t>
  </si>
  <si>
    <t xml:space="preserve">Cina </t>
  </si>
  <si>
    <t xml:space="preserve">Giappone </t>
  </si>
  <si>
    <t>Metalli di base e prodotti in metallo</t>
  </si>
  <si>
    <t>Gomma e materie plastiche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</si>
</sst>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_-* #,##0.0_-;\-* #,##0.0_-;_-* &quot;-&quot;??_-;_-@_-"/>
    <numFmt numFmtId="167" formatCode="_-* #,##0_-;\-* #,##0_-;_-* &quot;-&quot;??_-;_-@_-"/>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8"/>
      <color theme="1"/>
      <name val="Calibri"/>
      <family val="2"/>
      <scheme val="minor"/>
    </font>
    <font>
      <b/>
      <sz val="11"/>
      <color rgb="FF00B050"/>
      <name val="Calibri"/>
      <family val="2"/>
      <scheme val="minor"/>
    </font>
    <font>
      <sz val="9"/>
      <color theme="1"/>
      <name val="Calibri"/>
      <family val="2"/>
      <scheme val="minor"/>
    </font>
    <font>
      <sz val="10"/>
      <color theme="1"/>
      <name val="Arial"/>
      <family val="2"/>
    </font>
    <font>
      <b/>
      <sz val="11"/>
      <color rgb="FF92D050"/>
      <name val="Calibri"/>
      <family val="2"/>
      <scheme val="minor"/>
    </font>
    <font>
      <b/>
      <sz val="11"/>
      <color rgb="FF004C00"/>
      <name val="Calibri"/>
      <family val="2"/>
      <scheme val="minor"/>
    </font>
    <font>
      <sz val="10"/>
      <name val="Arial"/>
      <family val="2"/>
    </font>
    <font>
      <sz val="10"/>
      <name val="Arial"/>
      <family val="2"/>
    </font>
    <font>
      <b/>
      <sz val="11"/>
      <color rgb="FFFFC000"/>
      <name val="Calibri"/>
      <family val="2"/>
      <scheme val="minor"/>
    </font>
    <font>
      <b/>
      <sz val="12"/>
      <name val="Arial"/>
      <family val="2"/>
    </font>
    <font>
      <sz val="10"/>
      <color indexed="8"/>
      <name val="Calibri"/>
      <family val="2"/>
      <scheme val="minor"/>
    </font>
    <font>
      <b/>
      <sz val="10"/>
      <color indexed="8"/>
      <name val="Calibri"/>
      <family val="2"/>
      <scheme val="minor"/>
    </font>
    <font>
      <sz val="10"/>
      <color indexed="8"/>
      <name val="Arial"/>
      <family val="2"/>
    </font>
    <font>
      <sz val="10"/>
      <name val="Calibri"/>
      <family val="2"/>
      <scheme val="minor"/>
    </font>
    <font>
      <b/>
      <sz val="8"/>
      <name val="Calibri"/>
      <family val="2"/>
      <scheme val="minor"/>
    </font>
    <font>
      <sz val="8"/>
      <name val="Calibri"/>
      <family val="2"/>
      <scheme val="minor"/>
    </font>
    <font>
      <b/>
      <sz val="11"/>
      <color rgb="FF8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medium">
        <color indexed="64"/>
      </bottom>
      <diagonal/>
    </border>
    <border>
      <left/>
      <right/>
      <top style="medium">
        <color indexed="64"/>
      </top>
      <bottom style="medium">
        <color indexed="64"/>
      </bottom>
      <diagonal/>
    </border>
    <border>
      <left style="thin">
        <color indexed="54"/>
      </left>
      <right style="thin">
        <color indexed="54"/>
      </right>
      <top style="thin">
        <color indexed="54"/>
      </top>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thin">
        <color indexed="54"/>
      </right>
      <top style="thin">
        <color indexed="54"/>
      </top>
      <bottom style="thin">
        <color indexed="54"/>
      </bottom>
      <diagonal/>
    </border>
    <border>
      <left style="thin">
        <color indexed="54"/>
      </left>
      <right style="thin">
        <color indexed="54"/>
      </right>
      <top/>
      <bottom style="thin">
        <color indexed="54"/>
      </bottom>
      <diagonal/>
    </border>
    <border>
      <left style="thin">
        <color indexed="54"/>
      </left>
      <right style="thin">
        <color indexed="54"/>
      </right>
      <top style="thin">
        <color indexed="54"/>
      </top>
      <bottom style="thin">
        <color indexed="54"/>
      </bottom>
      <diagonal/>
    </border>
  </borders>
  <cellStyleXfs count="4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0" borderId="0"/>
    <xf numFmtId="0" fontId="25" fillId="0" borderId="0"/>
    <xf numFmtId="0" fontId="26" fillId="0" borderId="0"/>
    <xf numFmtId="9" fontId="26" fillId="0" borderId="0" applyFont="0" applyFill="0" applyBorder="0" applyAlignment="0" applyProtection="0"/>
    <xf numFmtId="43" fontId="1" fillId="0" borderId="0" applyFont="0" applyFill="0" applyBorder="0" applyAlignment="0" applyProtection="0"/>
  </cellStyleXfs>
  <cellXfs count="67">
    <xf numFmtId="0" fontId="0" fillId="0" borderId="0" xfId="0"/>
    <xf numFmtId="0" fontId="18" fillId="0" borderId="0" xfId="0" applyFont="1"/>
    <xf numFmtId="0" fontId="18" fillId="0" borderId="13" xfId="0" applyFont="1" applyBorder="1"/>
    <xf numFmtId="0" fontId="19" fillId="0" borderId="12" xfId="0" applyFont="1" applyBorder="1" applyAlignment="1">
      <alignment horizontal="right" vertical="center" wrapText="1"/>
    </xf>
    <xf numFmtId="0" fontId="19" fillId="0" borderId="0" xfId="0" applyFont="1" applyAlignment="1">
      <alignment horizontal="left" vertical="center" wrapText="1"/>
    </xf>
    <xf numFmtId="3" fontId="18" fillId="0" borderId="0" xfId="0" applyNumberFormat="1" applyFont="1" applyAlignment="1">
      <alignment horizontal="right" wrapText="1"/>
    </xf>
    <xf numFmtId="164" fontId="18" fillId="0" borderId="0" xfId="1" applyNumberFormat="1" applyFont="1" applyAlignment="1">
      <alignment horizontal="right" wrapText="1"/>
    </xf>
    <xf numFmtId="0" fontId="18" fillId="0" borderId="0" xfId="0" applyFont="1" applyAlignment="1">
      <alignment horizontal="left" vertical="center" wrapText="1"/>
    </xf>
    <xf numFmtId="0" fontId="18" fillId="0" borderId="0" xfId="0" applyFont="1" applyAlignment="1">
      <alignment horizontal="right" wrapText="1"/>
    </xf>
    <xf numFmtId="0" fontId="19" fillId="0" borderId="13" xfId="0" applyFont="1" applyBorder="1" applyAlignment="1">
      <alignment horizontal="left" vertical="center" wrapText="1"/>
    </xf>
    <xf numFmtId="3" fontId="18" fillId="0" borderId="13" xfId="0" applyNumberFormat="1" applyFont="1" applyBorder="1" applyAlignment="1">
      <alignment horizontal="right" wrapText="1"/>
    </xf>
    <xf numFmtId="164" fontId="18" fillId="0" borderId="13" xfId="1" applyNumberFormat="1" applyFont="1" applyBorder="1" applyAlignment="1">
      <alignment horizontal="right" wrapText="1"/>
    </xf>
    <xf numFmtId="0" fontId="19" fillId="0" borderId="0" xfId="0" applyFont="1" applyAlignment="1">
      <alignment horizontal="right" vertical="center" wrapText="1"/>
    </xf>
    <xf numFmtId="3" fontId="19" fillId="0" borderId="0" xfId="0" applyNumberFormat="1" applyFont="1" applyAlignment="1">
      <alignment horizontal="right" wrapText="1"/>
    </xf>
    <xf numFmtId="164" fontId="19" fillId="0" borderId="0" xfId="1" applyNumberFormat="1" applyFont="1" applyAlignment="1">
      <alignment horizontal="right" wrapText="1"/>
    </xf>
    <xf numFmtId="0" fontId="18" fillId="0" borderId="0" xfId="0" applyFont="1" applyAlignment="1">
      <alignment horizontal="left" indent="1"/>
    </xf>
    <xf numFmtId="0" fontId="20" fillId="0" borderId="0" xfId="0" applyFont="1"/>
    <xf numFmtId="164" fontId="18" fillId="0" borderId="0" xfId="1" quotePrefix="1" applyNumberFormat="1" applyFont="1" applyAlignment="1">
      <alignment horizontal="right" wrapText="1"/>
    </xf>
    <xf numFmtId="0" fontId="18" fillId="0" borderId="0" xfId="0" applyFont="1" applyAlignment="1"/>
    <xf numFmtId="3" fontId="21" fillId="0" borderId="0" xfId="0" applyNumberFormat="1" applyFont="1"/>
    <xf numFmtId="3" fontId="18" fillId="0" borderId="0" xfId="0" applyNumberFormat="1" applyFont="1"/>
    <xf numFmtId="0" fontId="23" fillId="0" borderId="0" xfId="0" applyFont="1"/>
    <xf numFmtId="164" fontId="0" fillId="0" borderId="0" xfId="0" applyNumberFormat="1"/>
    <xf numFmtId="164" fontId="19" fillId="0" borderId="0" xfId="1" applyNumberFormat="1" applyFont="1" applyAlignment="1">
      <alignment horizontal="right"/>
    </xf>
    <xf numFmtId="0" fontId="19" fillId="0" borderId="0" xfId="0" applyFont="1" applyAlignment="1">
      <alignment horizontal="right" wrapText="1"/>
    </xf>
    <xf numFmtId="0" fontId="24" fillId="0" borderId="0" xfId="0" applyFont="1"/>
    <xf numFmtId="164" fontId="18" fillId="0" borderId="13" xfId="1" quotePrefix="1" applyNumberFormat="1" applyFont="1" applyBorder="1" applyAlignment="1">
      <alignment horizontal="right" wrapText="1"/>
    </xf>
    <xf numFmtId="0" fontId="28" fillId="0" borderId="0" xfId="44" applyFont="1" applyAlignment="1"/>
    <xf numFmtId="0" fontId="25" fillId="0" borderId="0" xfId="44"/>
    <xf numFmtId="0" fontId="28" fillId="0" borderId="0" xfId="44" applyFont="1" applyBorder="1" applyAlignment="1"/>
    <xf numFmtId="0" fontId="31" fillId="0" borderId="0" xfId="44" applyFont="1" applyBorder="1" applyAlignment="1">
      <alignment vertical="center"/>
    </xf>
    <xf numFmtId="0" fontId="32" fillId="0" borderId="0" xfId="44" applyFont="1"/>
    <xf numFmtId="0" fontId="33" fillId="0" borderId="20" xfId="44" applyFont="1" applyFill="1" applyBorder="1" applyAlignment="1">
      <alignment horizontal="center" vertical="center" wrapText="1"/>
    </xf>
    <xf numFmtId="0" fontId="34" fillId="0" borderId="20" xfId="44" applyFont="1" applyFill="1" applyBorder="1" applyAlignment="1">
      <alignment horizontal="left" vertical="center"/>
    </xf>
    <xf numFmtId="3" fontId="34" fillId="0" borderId="18" xfId="44" applyNumberFormat="1" applyFont="1" applyFill="1" applyBorder="1" applyAlignment="1">
      <alignment horizontal="right" vertical="center"/>
    </xf>
    <xf numFmtId="0" fontId="33" fillId="0" borderId="20" xfId="44" applyFont="1" applyFill="1" applyBorder="1" applyAlignment="1">
      <alignment horizontal="right" vertical="top" wrapText="1"/>
    </xf>
    <xf numFmtId="3" fontId="33" fillId="0" borderId="18" xfId="44" applyNumberFormat="1" applyFont="1" applyFill="1" applyBorder="1" applyAlignment="1">
      <alignment horizontal="right" vertical="center"/>
    </xf>
    <xf numFmtId="0" fontId="18" fillId="0" borderId="0" xfId="0" applyFont="1" applyAlignment="1">
      <alignment wrapText="1"/>
    </xf>
    <xf numFmtId="0" fontId="35" fillId="0" borderId="0" xfId="0" applyFont="1"/>
    <xf numFmtId="0" fontId="19" fillId="0" borderId="12" xfId="0" applyFont="1" applyBorder="1" applyAlignment="1">
      <alignment horizontal="center" vertical="center" wrapText="1"/>
    </xf>
    <xf numFmtId="164" fontId="18" fillId="0" borderId="11" xfId="1" applyNumberFormat="1" applyFont="1" applyBorder="1" applyAlignment="1">
      <alignment horizontal="center" wrapText="1"/>
    </xf>
    <xf numFmtId="164" fontId="18" fillId="0" borderId="0" xfId="1" applyNumberFormat="1" applyFont="1" applyBorder="1" applyAlignment="1">
      <alignment horizontal="center" wrapText="1"/>
    </xf>
    <xf numFmtId="164" fontId="18" fillId="0" borderId="13" xfId="1" applyNumberFormat="1" applyFont="1" applyBorder="1" applyAlignment="1">
      <alignment horizontal="center" wrapText="1"/>
    </xf>
    <xf numFmtId="0" fontId="18" fillId="0" borderId="0" xfId="0" applyFont="1" applyBorder="1" applyAlignment="1">
      <alignment vertical="center" wrapText="1"/>
    </xf>
    <xf numFmtId="0" fontId="18" fillId="0" borderId="0" xfId="0" applyFont="1" applyBorder="1" applyAlignment="1">
      <alignment horizontal="left" vertical="center" wrapText="1"/>
    </xf>
    <xf numFmtId="0" fontId="18" fillId="0" borderId="0" xfId="0" applyFont="1" applyAlignment="1">
      <alignment horizontal="center" vertical="center"/>
    </xf>
    <xf numFmtId="165" fontId="18" fillId="0" borderId="0" xfId="0" applyNumberFormat="1" applyFont="1"/>
    <xf numFmtId="166" fontId="18" fillId="0" borderId="0" xfId="47" applyNumberFormat="1" applyFont="1"/>
    <xf numFmtId="167" fontId="18" fillId="0" borderId="0" xfId="47" applyNumberFormat="1" applyFont="1"/>
    <xf numFmtId="0" fontId="18" fillId="0" borderId="0" xfId="0" applyFont="1" applyBorder="1" applyAlignment="1">
      <alignment horizontal="left" wrapText="1"/>
    </xf>
    <xf numFmtId="167" fontId="18" fillId="0" borderId="0" xfId="0" applyNumberFormat="1" applyFont="1"/>
    <xf numFmtId="164" fontId="18" fillId="0" borderId="0" xfId="1" applyNumberFormat="1" applyFont="1"/>
    <xf numFmtId="164" fontId="18" fillId="0" borderId="0" xfId="0" applyNumberFormat="1" applyFont="1"/>
    <xf numFmtId="0" fontId="19" fillId="0" borderId="0" xfId="0" applyFont="1" applyAlignment="1">
      <alignment horizontal="left" wrapText="1"/>
    </xf>
    <xf numFmtId="0" fontId="18" fillId="0" borderId="0" xfId="0" applyFont="1" applyAlignment="1">
      <alignment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0" xfId="0" applyFont="1" applyBorder="1" applyAlignment="1">
      <alignment horizontal="center" vertical="center" wrapText="1"/>
    </xf>
    <xf numFmtId="0" fontId="19" fillId="0" borderId="14" xfId="0" applyFont="1" applyBorder="1" applyAlignment="1">
      <alignment horizontal="center" vertical="center" wrapText="1"/>
    </xf>
    <xf numFmtId="0" fontId="27" fillId="0" borderId="0" xfId="44" applyFont="1" applyAlignment="1">
      <alignment horizontal="center"/>
    </xf>
    <xf numFmtId="0" fontId="27" fillId="0" borderId="0" xfId="44" applyFont="1" applyBorder="1" applyAlignment="1">
      <alignment horizontal="center"/>
    </xf>
    <xf numFmtId="0" fontId="29" fillId="0" borderId="0" xfId="44" applyFont="1" applyBorder="1" applyAlignment="1">
      <alignment horizontal="center" vertical="center"/>
    </xf>
    <xf numFmtId="0" fontId="33" fillId="0" borderId="15" xfId="44" applyFont="1" applyFill="1" applyBorder="1" applyAlignment="1">
      <alignment horizontal="center" vertical="center" wrapText="1"/>
    </xf>
    <xf numFmtId="0" fontId="33" fillId="0" borderId="19" xfId="44" applyFont="1" applyFill="1" applyBorder="1" applyAlignment="1">
      <alignment horizontal="center" vertical="center" wrapText="1"/>
    </xf>
    <xf numFmtId="0" fontId="33" fillId="0" borderId="16" xfId="44" applyFont="1" applyFill="1" applyBorder="1" applyAlignment="1">
      <alignment horizontal="center" vertical="top" wrapText="1"/>
    </xf>
    <xf numFmtId="0" fontId="33" fillId="0" borderId="17" xfId="44" applyFont="1" applyFill="1" applyBorder="1" applyAlignment="1">
      <alignment horizontal="center" vertical="top" wrapText="1"/>
    </xf>
    <xf numFmtId="0" fontId="33" fillId="0" borderId="18" xfId="44" applyFont="1" applyFill="1" applyBorder="1" applyAlignment="1">
      <alignment horizontal="center" vertical="top" wrapText="1"/>
    </xf>
  </cellXfs>
  <cellStyles count="48">
    <cellStyle name="20% - Colore 1" xfId="20" builtinId="30" customBuiltin="1"/>
    <cellStyle name="20% - Colore 2" xfId="24" builtinId="34" customBuiltin="1"/>
    <cellStyle name="20% - Colore 3" xfId="28" builtinId="38" customBuiltin="1"/>
    <cellStyle name="20% - Colore 4" xfId="32" builtinId="42" customBuiltin="1"/>
    <cellStyle name="20% - Colore 5" xfId="36" builtinId="46" customBuiltin="1"/>
    <cellStyle name="20% - Colore 6" xfId="40" builtinId="50" customBuiltin="1"/>
    <cellStyle name="40% - Colore 1" xfId="21" builtinId="31" customBuiltin="1"/>
    <cellStyle name="40% - Colore 2" xfId="25" builtinId="35" customBuiltin="1"/>
    <cellStyle name="40% - Colore 3" xfId="29" builtinId="39" customBuiltin="1"/>
    <cellStyle name="40% - Colore 4" xfId="33" builtinId="43" customBuiltin="1"/>
    <cellStyle name="40% - Colore 5" xfId="37" builtinId="47" customBuiltin="1"/>
    <cellStyle name="40% - Colore 6" xfId="41" builtinId="51" customBuiltin="1"/>
    <cellStyle name="60% - Colore 1" xfId="22" builtinId="32" customBuiltin="1"/>
    <cellStyle name="60% - Colore 2" xfId="26" builtinId="36" customBuiltin="1"/>
    <cellStyle name="60% - Colore 3" xfId="30" builtinId="40" customBuiltin="1"/>
    <cellStyle name="60% - Colore 4" xfId="34" builtinId="44" customBuiltin="1"/>
    <cellStyle name="60% - Colore 5" xfId="38" builtinId="48" customBuiltin="1"/>
    <cellStyle name="60% - Colore 6" xfId="42" builtinId="52" customBuiltin="1"/>
    <cellStyle name="Calcolo" xfId="12" builtinId="22" customBuiltin="1"/>
    <cellStyle name="Cella collegata" xfId="13" builtinId="24" customBuiltin="1"/>
    <cellStyle name="Cella da controllare" xfId="14" builtinId="23" customBuiltin="1"/>
    <cellStyle name="Colore 1" xfId="19" builtinId="29" customBuiltin="1"/>
    <cellStyle name="Colore 2" xfId="23" builtinId="33" customBuiltin="1"/>
    <cellStyle name="Colore 3" xfId="27" builtinId="37" customBuiltin="1"/>
    <cellStyle name="Colore 4" xfId="31" builtinId="41" customBuiltin="1"/>
    <cellStyle name="Colore 5" xfId="35" builtinId="45" customBuiltin="1"/>
    <cellStyle name="Colore 6" xfId="39" builtinId="49" customBuiltin="1"/>
    <cellStyle name="Input" xfId="10" builtinId="20" customBuiltin="1"/>
    <cellStyle name="Migliaia" xfId="47" builtinId="3"/>
    <cellStyle name="Neutrale" xfId="9" builtinId="28" customBuiltin="1"/>
    <cellStyle name="Normale" xfId="0" builtinId="0"/>
    <cellStyle name="Normale 2" xfId="44"/>
    <cellStyle name="Normale 3" xfId="43"/>
    <cellStyle name="Normale 4" xfId="45"/>
    <cellStyle name="Nota" xfId="16" builtinId="10" customBuiltin="1"/>
    <cellStyle name="Output" xfId="11" builtinId="21" customBuiltin="1"/>
    <cellStyle name="Percentuale" xfId="1" builtinId="5"/>
    <cellStyle name="Percentuale 2" xfId="46"/>
    <cellStyle name="Testo avviso" xfId="15" builtinId="11" customBuiltin="1"/>
    <cellStyle name="Testo descrittivo" xfId="17"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8" builtinId="25" customBuiltin="1"/>
    <cellStyle name="Valore non valido" xfId="8" builtinId="27" customBuiltin="1"/>
    <cellStyle name="Valore valido" xfId="7" builtinId="26" customBuiltin="1"/>
  </cellStyles>
  <dxfs count="0"/>
  <tableStyles count="0" defaultTableStyle="TableStyleMedium9" defaultPivotStyle="PivotStyleLight16"/>
  <colors>
    <mruColors>
      <color rgb="FF800000"/>
      <color rgb="FF004C00"/>
      <color rgb="FF0033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186389094525576E-2"/>
          <c:y val="5.0925925925925923E-2"/>
          <c:w val="0.92492092334612019"/>
          <c:h val="0.86482283464566934"/>
        </c:manualLayout>
      </c:layout>
      <c:lineChart>
        <c:grouping val="standard"/>
        <c:varyColors val="0"/>
        <c:ser>
          <c:idx val="0"/>
          <c:order val="0"/>
          <c:tx>
            <c:strRef>
              <c:f>grafici!$C$2</c:f>
              <c:strCache>
                <c:ptCount val="1"/>
                <c:pt idx="0">
                  <c:v>Bologna</c:v>
                </c:pt>
              </c:strCache>
            </c:strRef>
          </c:tx>
          <c:spPr>
            <a:ln w="28575" cap="rnd">
              <a:solidFill>
                <a:schemeClr val="accent1"/>
              </a:solidFill>
              <a:round/>
            </a:ln>
            <a:effectLst/>
          </c:spPr>
          <c:marker>
            <c:symbol val="none"/>
          </c:marker>
          <c:cat>
            <c:strRef>
              <c:f>grafici!$B$3:$B$7</c:f>
              <c:strCache>
                <c:ptCount val="5"/>
                <c:pt idx="0">
                  <c:v>2019</c:v>
                </c:pt>
                <c:pt idx="1">
                  <c:v>2020</c:v>
                </c:pt>
                <c:pt idx="2">
                  <c:v>2021</c:v>
                </c:pt>
                <c:pt idx="3">
                  <c:v>2022</c:v>
                </c:pt>
                <c:pt idx="4">
                  <c:v>2023 provvisorio</c:v>
                </c:pt>
              </c:strCache>
            </c:strRef>
          </c:cat>
          <c:val>
            <c:numRef>
              <c:f>grafici!$C$3:$C$7</c:f>
              <c:numCache>
                <c:formatCode>0.0</c:formatCode>
                <c:ptCount val="5"/>
                <c:pt idx="0" formatCode="General">
                  <c:v>100</c:v>
                </c:pt>
                <c:pt idx="1">
                  <c:v>89.025652810551392</c:v>
                </c:pt>
                <c:pt idx="2">
                  <c:v>101.74885070861113</c:v>
                </c:pt>
                <c:pt idx="3">
                  <c:v>135.21417208252609</c:v>
                </c:pt>
                <c:pt idx="4">
                  <c:v>140.33039606076542</c:v>
                </c:pt>
              </c:numCache>
            </c:numRef>
          </c:val>
          <c:smooth val="0"/>
          <c:extLst>
            <c:ext xmlns:c16="http://schemas.microsoft.com/office/drawing/2014/chart" uri="{C3380CC4-5D6E-409C-BE32-E72D297353CC}">
              <c16:uniqueId val="{00000000-B5EB-433D-9C1A-068C2E00F96E}"/>
            </c:ext>
          </c:extLst>
        </c:ser>
        <c:ser>
          <c:idx val="1"/>
          <c:order val="1"/>
          <c:tx>
            <c:strRef>
              <c:f>grafici!$D$2</c:f>
              <c:strCache>
                <c:ptCount val="1"/>
                <c:pt idx="0">
                  <c:v>Emila-Romagna</c:v>
                </c:pt>
              </c:strCache>
            </c:strRef>
          </c:tx>
          <c:spPr>
            <a:ln w="28575" cap="rnd">
              <a:solidFill>
                <a:schemeClr val="accent2"/>
              </a:solidFill>
              <a:round/>
            </a:ln>
            <a:effectLst/>
          </c:spPr>
          <c:marker>
            <c:symbol val="none"/>
          </c:marker>
          <c:cat>
            <c:strRef>
              <c:f>grafici!$B$3:$B$7</c:f>
              <c:strCache>
                <c:ptCount val="5"/>
                <c:pt idx="0">
                  <c:v>2019</c:v>
                </c:pt>
                <c:pt idx="1">
                  <c:v>2020</c:v>
                </c:pt>
                <c:pt idx="2">
                  <c:v>2021</c:v>
                </c:pt>
                <c:pt idx="3">
                  <c:v>2022</c:v>
                </c:pt>
                <c:pt idx="4">
                  <c:v>2023 provvisorio</c:v>
                </c:pt>
              </c:strCache>
            </c:strRef>
          </c:cat>
          <c:val>
            <c:numRef>
              <c:f>grafici!$D$3:$D$7</c:f>
              <c:numCache>
                <c:formatCode>0.0</c:formatCode>
                <c:ptCount val="5"/>
                <c:pt idx="0" formatCode="General">
                  <c:v>100</c:v>
                </c:pt>
                <c:pt idx="1">
                  <c:v>91.850625954173509</c:v>
                </c:pt>
                <c:pt idx="2">
                  <c:v>122.23574534904438</c:v>
                </c:pt>
                <c:pt idx="3">
                  <c:v>160.33074273354694</c:v>
                </c:pt>
                <c:pt idx="4">
                  <c:v>159.88045913649148</c:v>
                </c:pt>
              </c:numCache>
            </c:numRef>
          </c:val>
          <c:smooth val="0"/>
          <c:extLst>
            <c:ext xmlns:c16="http://schemas.microsoft.com/office/drawing/2014/chart" uri="{C3380CC4-5D6E-409C-BE32-E72D297353CC}">
              <c16:uniqueId val="{00000001-B5EB-433D-9C1A-068C2E00F96E}"/>
            </c:ext>
          </c:extLst>
        </c:ser>
        <c:ser>
          <c:idx val="2"/>
          <c:order val="2"/>
          <c:tx>
            <c:strRef>
              <c:f>grafici!$E$2</c:f>
              <c:strCache>
                <c:ptCount val="1"/>
                <c:pt idx="0">
                  <c:v>Italia</c:v>
                </c:pt>
              </c:strCache>
            </c:strRef>
          </c:tx>
          <c:spPr>
            <a:ln w="28575" cap="rnd">
              <a:solidFill>
                <a:schemeClr val="accent3"/>
              </a:solidFill>
              <a:round/>
            </a:ln>
            <a:effectLst/>
          </c:spPr>
          <c:marker>
            <c:symbol val="none"/>
          </c:marker>
          <c:cat>
            <c:strRef>
              <c:f>grafici!$B$3:$B$7</c:f>
              <c:strCache>
                <c:ptCount val="5"/>
                <c:pt idx="0">
                  <c:v>2019</c:v>
                </c:pt>
                <c:pt idx="1">
                  <c:v>2020</c:v>
                </c:pt>
                <c:pt idx="2">
                  <c:v>2021</c:v>
                </c:pt>
                <c:pt idx="3">
                  <c:v>2022</c:v>
                </c:pt>
                <c:pt idx="4">
                  <c:v>2023 provvisorio</c:v>
                </c:pt>
              </c:strCache>
            </c:strRef>
          </c:cat>
          <c:val>
            <c:numRef>
              <c:f>grafici!$E$3:$E$7</c:f>
              <c:numCache>
                <c:formatCode>0.0</c:formatCode>
                <c:ptCount val="5"/>
                <c:pt idx="0" formatCode="General">
                  <c:v>100</c:v>
                </c:pt>
                <c:pt idx="1">
                  <c:v>93.184483648433272</c:v>
                </c:pt>
                <c:pt idx="2">
                  <c:v>108.37189494047968</c:v>
                </c:pt>
                <c:pt idx="3">
                  <c:v>142.92300302777963</c:v>
                </c:pt>
                <c:pt idx="4">
                  <c:v>147.71934662529844</c:v>
                </c:pt>
              </c:numCache>
            </c:numRef>
          </c:val>
          <c:smooth val="0"/>
          <c:extLst>
            <c:ext xmlns:c16="http://schemas.microsoft.com/office/drawing/2014/chart" uri="{C3380CC4-5D6E-409C-BE32-E72D297353CC}">
              <c16:uniqueId val="{00000002-B5EB-433D-9C1A-068C2E00F96E}"/>
            </c:ext>
          </c:extLst>
        </c:ser>
        <c:dLbls>
          <c:showLegendKey val="0"/>
          <c:showVal val="0"/>
          <c:showCatName val="0"/>
          <c:showSerName val="0"/>
          <c:showPercent val="0"/>
          <c:showBubbleSize val="0"/>
        </c:dLbls>
        <c:smooth val="0"/>
        <c:axId val="597410383"/>
        <c:axId val="597410799"/>
      </c:lineChart>
      <c:catAx>
        <c:axId val="597410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597410799"/>
        <c:crossesAt val="0"/>
        <c:auto val="1"/>
        <c:lblAlgn val="ctr"/>
        <c:lblOffset val="100"/>
        <c:noMultiLvlLbl val="0"/>
      </c:catAx>
      <c:valAx>
        <c:axId val="597410799"/>
        <c:scaling>
          <c:orientation val="minMax"/>
          <c:min val="80"/>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597410383"/>
        <c:crosses val="autoZero"/>
        <c:crossBetween val="between"/>
      </c:valAx>
      <c:spPr>
        <a:noFill/>
        <a:ln>
          <a:noFill/>
        </a:ln>
        <a:effectLst/>
      </c:spPr>
    </c:plotArea>
    <c:legend>
      <c:legendPos val="b"/>
      <c:layout>
        <c:manualLayout>
          <c:xMode val="edge"/>
          <c:yMode val="edge"/>
          <c:x val="9.892246375186009E-2"/>
          <c:y val="0.10243000874890634"/>
          <c:w val="0.35082138896206749"/>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985803520726858E-2"/>
          <c:y val="1.966568338249754E-2"/>
          <c:w val="0.95002839295854624"/>
          <c:h val="0.8890923590303424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grafici!$H$3:$H$8</c:f>
              <c:strCache>
                <c:ptCount val="6"/>
                <c:pt idx="0">
                  <c:v>2019</c:v>
                </c:pt>
                <c:pt idx="1">
                  <c:v>2020</c:v>
                </c:pt>
                <c:pt idx="2">
                  <c:v>2021</c:v>
                </c:pt>
                <c:pt idx="3">
                  <c:v>2022</c:v>
                </c:pt>
                <c:pt idx="4">
                  <c:v>2023 provvisorio</c:v>
                </c:pt>
                <c:pt idx="5">
                  <c:v>2024 provvisorio</c:v>
                </c:pt>
              </c:strCache>
            </c:strRef>
          </c:cat>
          <c:val>
            <c:numRef>
              <c:f>grafici!$I$3:$I$8</c:f>
              <c:numCache>
                <c:formatCode>_-* #,##0.0_-;\-* #,##0.0_-;_-* "-"??_-;_-@_-</c:formatCode>
                <c:ptCount val="6"/>
                <c:pt idx="0">
                  <c:v>1840.0583790000001</c:v>
                </c:pt>
                <c:pt idx="1">
                  <c:v>1638.1239840000001</c:v>
                </c:pt>
                <c:pt idx="2">
                  <c:v>1872.238253</c:v>
                </c:pt>
                <c:pt idx="3">
                  <c:v>2488.0197029999999</c:v>
                </c:pt>
                <c:pt idx="4">
                  <c:v>2582.1612110000001</c:v>
                </c:pt>
                <c:pt idx="5">
                  <c:v>1342.82989</c:v>
                </c:pt>
              </c:numCache>
            </c:numRef>
          </c:val>
          <c:extLst>
            <c:ext xmlns:c16="http://schemas.microsoft.com/office/drawing/2014/chart" uri="{C3380CC4-5D6E-409C-BE32-E72D297353CC}">
              <c16:uniqueId val="{00000000-3D2F-4EE2-AB6A-139E5711700F}"/>
            </c:ext>
          </c:extLst>
        </c:ser>
        <c:dLbls>
          <c:showLegendKey val="0"/>
          <c:showVal val="0"/>
          <c:showCatName val="0"/>
          <c:showSerName val="0"/>
          <c:showPercent val="0"/>
          <c:showBubbleSize val="0"/>
        </c:dLbls>
        <c:gapWidth val="44"/>
        <c:overlap val="-27"/>
        <c:axId val="697261935"/>
        <c:axId val="697277743"/>
      </c:barChart>
      <c:catAx>
        <c:axId val="6972619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697277743"/>
        <c:crosses val="autoZero"/>
        <c:auto val="1"/>
        <c:lblAlgn val="ctr"/>
        <c:lblOffset val="100"/>
        <c:noMultiLvlLbl val="0"/>
      </c:catAx>
      <c:valAx>
        <c:axId val="697277743"/>
        <c:scaling>
          <c:orientation val="minMax"/>
        </c:scaling>
        <c:delete val="1"/>
        <c:axPos val="l"/>
        <c:numFmt formatCode="_-* #,##0.0_-;\-* #,##0.0_-;_-* &quot;-&quot;??_-;_-@_-" sourceLinked="1"/>
        <c:majorTickMark val="none"/>
        <c:minorTickMark val="none"/>
        <c:tickLblPos val="nextTo"/>
        <c:crossAx val="697261935"/>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6.1743719525689439E-2"/>
          <c:w val="1"/>
          <c:h val="0.53108938023295571"/>
        </c:manualLayout>
      </c:layout>
      <c:pie3DChart>
        <c:varyColors val="1"/>
        <c:ser>
          <c:idx val="0"/>
          <c:order val="0"/>
          <c:explosion val="4"/>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45E-4316-A34B-394D9FB2CEB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45E-4316-A34B-394D9FB2CEB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45E-4316-A34B-394D9FB2CEB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45E-4316-A34B-394D9FB2CEB0}"/>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45E-4316-A34B-394D9FB2CEB0}"/>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45E-4316-A34B-394D9FB2CEB0}"/>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845E-4316-A34B-394D9FB2CEB0}"/>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845E-4316-A34B-394D9FB2CEB0}"/>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845E-4316-A34B-394D9FB2CEB0}"/>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845E-4316-A34B-394D9FB2CEB0}"/>
              </c:ext>
            </c:extLst>
          </c:dPt>
          <c:dPt>
            <c:idx val="10"/>
            <c:bubble3D val="0"/>
            <c:spPr>
              <a:solidFill>
                <a:schemeClr val="accent5">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5-845E-4316-A34B-394D9FB2CEB0}"/>
              </c:ext>
            </c:extLst>
          </c:dPt>
          <c:dPt>
            <c:idx val="11"/>
            <c:bubble3D val="0"/>
            <c:spPr>
              <a:solidFill>
                <a:schemeClr val="accent6">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A9DA-4FD7-A059-F55523BC2652}"/>
              </c:ext>
            </c:extLst>
          </c:dPt>
          <c:dPt>
            <c:idx val="12"/>
            <c:bubble3D val="0"/>
            <c:spPr>
              <a:solidFill>
                <a:schemeClr val="accent1">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4-A9DA-4FD7-A059-F55523BC2652}"/>
              </c:ext>
            </c:extLst>
          </c:dPt>
          <c:dPt>
            <c:idx val="13"/>
            <c:bubble3D val="0"/>
            <c:spPr>
              <a:solidFill>
                <a:schemeClr val="accent2">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A9DA-4FD7-A059-F55523BC2652}"/>
              </c:ext>
            </c:extLst>
          </c:dPt>
          <c:dPt>
            <c:idx val="14"/>
            <c:bubble3D val="0"/>
            <c:spPr>
              <a:solidFill>
                <a:schemeClr val="accent3">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A9DA-4FD7-A059-F55523BC2652}"/>
              </c:ext>
            </c:extLst>
          </c:dPt>
          <c:dPt>
            <c:idx val="15"/>
            <c:bubble3D val="0"/>
            <c:spPr>
              <a:solidFill>
                <a:schemeClr val="accent4">
                  <a:lumMod val="80000"/>
                  <a:lumOff val="2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A9DA-4FD7-A059-F55523BC2652}"/>
              </c:ext>
            </c:extLst>
          </c:dPt>
          <c:dLbls>
            <c:dLbl>
              <c:idx val="7"/>
              <c:layout>
                <c:manualLayout>
                  <c:x val="3.2098785765309868E-3"/>
                  <c:y val="-6.5294445197998244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45E-4316-A34B-394D9FB2CEB0}"/>
                </c:ext>
              </c:extLst>
            </c:dLbl>
            <c:dLbl>
              <c:idx val="8"/>
              <c:layout>
                <c:manualLayout>
                  <c:x val="3.6843518945029255E-2"/>
                  <c:y val="-1.133305253539124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45E-4316-A34B-394D9FB2CEB0}"/>
                </c:ext>
              </c:extLst>
            </c:dLbl>
            <c:dLbl>
              <c:idx val="9"/>
              <c:layout>
                <c:manualLayout>
                  <c:x val="4.4227991788177448E-2"/>
                  <c:y val="-8.4997894015434398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45E-4316-A34B-394D9FB2CEB0}"/>
                </c:ext>
              </c:extLst>
            </c:dLbl>
            <c:dLbl>
              <c:idx val="10"/>
              <c:layout>
                <c:manualLayout>
                  <c:x val="2.7765624898705727E-2"/>
                  <c:y val="-8.4997894015434398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45E-4316-A34B-394D9FB2CEB0}"/>
                </c:ext>
              </c:extLst>
            </c:dLbl>
            <c:dLbl>
              <c:idx val="11"/>
              <c:layout>
                <c:manualLayout>
                  <c:x val="6.5813528336380253E-2"/>
                  <c:y val="-4.213135068153655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9DA-4FD7-A059-F55523BC2652}"/>
                </c:ext>
              </c:extLst>
            </c:dLbl>
            <c:dLbl>
              <c:idx val="12"/>
              <c:layout>
                <c:manualLayout>
                  <c:x val="4.8750761730652044E-3"/>
                  <c:y val="-4.4609665427509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9DA-4FD7-A059-F55523BC2652}"/>
                </c:ext>
              </c:extLst>
            </c:dLbl>
            <c:dLbl>
              <c:idx val="13"/>
              <c:layout>
                <c:manualLayout>
                  <c:x val="-5.6063375990249846E-2"/>
                  <c:y val="-3.469640644361834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9DA-4FD7-A059-F55523BC2652}"/>
                </c:ext>
              </c:extLst>
            </c:dLbl>
            <c:dLbl>
              <c:idx val="14"/>
              <c:layout>
                <c:manualLayout>
                  <c:x val="1.9500304692260727E-2"/>
                  <c:y val="-1.2391573729863693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9DA-4FD7-A059-F55523BC2652}"/>
                </c:ext>
              </c:extLst>
            </c:dLbl>
            <c:dLbl>
              <c:idx val="15"/>
              <c:layout>
                <c:manualLayout>
                  <c:x val="4.3875685557586835E-2"/>
                  <c:y val="-4.956629491945477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DA-4FD7-A059-F55523BC2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dLblPos val="outEnd"/>
            <c:showLegendKey val="0"/>
            <c:showVal val="1"/>
            <c:showCatName val="0"/>
            <c:showSerName val="0"/>
            <c:showPercent val="0"/>
            <c:showBubbleSize val="0"/>
            <c:showLeaderLines val="0"/>
            <c:extLst>
              <c:ext xmlns:c15="http://schemas.microsoft.com/office/drawing/2012/chart" uri="{CE6537A1-D6FC-4f65-9D91-7224C49458BB}"/>
            </c:extLst>
          </c:dLbls>
          <c:cat>
            <c:strRef>
              <c:f>grafici!$E$44:$E$54</c:f>
              <c:strCache>
                <c:ptCount val="11"/>
                <c:pt idx="0">
                  <c:v>Mezzi di trasporto</c:v>
                </c:pt>
                <c:pt idx="1">
                  <c:v>Macchinari</c:v>
                </c:pt>
                <c:pt idx="2">
                  <c:v>Computer, apparecchi elettronici e ottici</c:v>
                </c:pt>
                <c:pt idx="3">
                  <c:v>Prodotti tessili, abbigliamento, pelli e accessori</c:v>
                </c:pt>
                <c:pt idx="4">
                  <c:v>Apparecchi elettrici</c:v>
                </c:pt>
                <c:pt idx="5">
                  <c:v>Metalli di base e prodotti in metallo</c:v>
                </c:pt>
                <c:pt idx="6">
                  <c:v>Gomma e materie plastiche</c:v>
                </c:pt>
                <c:pt idx="7">
                  <c:v>Prodotti alimentari, bevande e tabacco</c:v>
                </c:pt>
                <c:pt idx="8">
                  <c:v>Agricoltura, silvicoltura e pesca</c:v>
                </c:pt>
                <c:pt idx="9">
                  <c:v>Altre attività manifatturiere</c:v>
                </c:pt>
                <c:pt idx="10">
                  <c:v>Altri</c:v>
                </c:pt>
              </c:strCache>
            </c:strRef>
          </c:cat>
          <c:val>
            <c:numRef>
              <c:f>grafici!$G$44:$G$54</c:f>
              <c:numCache>
                <c:formatCode>0.0%</c:formatCode>
                <c:ptCount val="11"/>
                <c:pt idx="0">
                  <c:v>0.39199702585881652</c:v>
                </c:pt>
                <c:pt idx="1">
                  <c:v>0.36219522352665379</c:v>
                </c:pt>
                <c:pt idx="2">
                  <c:v>5.3805903910311662E-2</c:v>
                </c:pt>
                <c:pt idx="3">
                  <c:v>4.7501470658564547E-2</c:v>
                </c:pt>
                <c:pt idx="4">
                  <c:v>3.1401066151326366E-2</c:v>
                </c:pt>
                <c:pt idx="5">
                  <c:v>2.7755871591086341E-2</c:v>
                </c:pt>
                <c:pt idx="6">
                  <c:v>2.7377374309105442E-2</c:v>
                </c:pt>
                <c:pt idx="7">
                  <c:v>1.6895491967794104E-2</c:v>
                </c:pt>
                <c:pt idx="8">
                  <c:v>1.3066635753130752E-3</c:v>
                </c:pt>
                <c:pt idx="9">
                  <c:v>3.7952795349306331E-2</c:v>
                </c:pt>
                <c:pt idx="10">
                  <c:v>1.8111131017218274E-3</c:v>
                </c:pt>
              </c:numCache>
            </c:numRef>
          </c:val>
          <c:extLst>
            <c:ext xmlns:c16="http://schemas.microsoft.com/office/drawing/2014/chart" uri="{C3380CC4-5D6E-409C-BE32-E72D297353CC}">
              <c16:uniqueId val="{00000000-A9DA-4FD7-A059-F55523BC2652}"/>
            </c:ext>
          </c:extLst>
        </c:ser>
        <c:dLbls>
          <c:showLegendKey val="0"/>
          <c:showVal val="0"/>
          <c:showCatName val="0"/>
          <c:showSerName val="0"/>
          <c:showPercent val="0"/>
          <c:showBubbleSize val="0"/>
          <c:showLeaderLines val="0"/>
        </c:dLbls>
      </c:pie3DChart>
      <c:spPr>
        <a:noFill/>
        <a:ln>
          <a:noFill/>
        </a:ln>
        <a:effectLst/>
      </c:spPr>
    </c:plotArea>
    <c:legend>
      <c:legendPos val="b"/>
      <c:layout>
        <c:manualLayout>
          <c:xMode val="edge"/>
          <c:yMode val="edge"/>
          <c:x val="0.26895453448788509"/>
          <c:y val="0.62276506849804036"/>
          <c:w val="0.58627556141775006"/>
          <c:h val="0.3508132375471845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778642455685256E-2"/>
          <c:y val="0"/>
          <c:w val="0.95244271508862943"/>
          <c:h val="0.85563283756197139"/>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800000"/>
              </a:solidFill>
              <a:ln>
                <a:noFill/>
              </a:ln>
              <a:effectLst/>
            </c:spPr>
            <c:extLst>
              <c:ext xmlns:c16="http://schemas.microsoft.com/office/drawing/2014/chart" uri="{C3380CC4-5D6E-409C-BE32-E72D297353CC}">
                <c16:uniqueId val="{00000001-0968-47AF-8407-27A5287FAF5B}"/>
              </c:ext>
            </c:extLst>
          </c:dPt>
          <c:dPt>
            <c:idx val="1"/>
            <c:invertIfNegative val="0"/>
            <c:bubble3D val="0"/>
            <c:spPr>
              <a:solidFill>
                <a:srgbClr val="C00000"/>
              </a:solidFill>
              <a:ln>
                <a:noFill/>
              </a:ln>
              <a:effectLst/>
            </c:spPr>
            <c:extLst>
              <c:ext xmlns:c16="http://schemas.microsoft.com/office/drawing/2014/chart" uri="{C3380CC4-5D6E-409C-BE32-E72D297353CC}">
                <c16:uniqueId val="{00000002-0968-47AF-8407-27A5287FAF5B}"/>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3-0968-47AF-8407-27A5287FAF5B}"/>
              </c:ext>
            </c:extLst>
          </c:dPt>
          <c:dPt>
            <c:idx val="3"/>
            <c:invertIfNegative val="0"/>
            <c:bubble3D val="0"/>
            <c:spPr>
              <a:solidFill>
                <a:srgbClr val="FFC000"/>
              </a:solidFill>
              <a:ln>
                <a:noFill/>
              </a:ln>
              <a:effectLst/>
            </c:spPr>
            <c:extLst>
              <c:ext xmlns:c16="http://schemas.microsoft.com/office/drawing/2014/chart" uri="{C3380CC4-5D6E-409C-BE32-E72D297353CC}">
                <c16:uniqueId val="{00000004-0968-47AF-8407-27A5287FAF5B}"/>
              </c:ext>
            </c:extLst>
          </c:dPt>
          <c:dPt>
            <c:idx val="4"/>
            <c:invertIfNegative val="0"/>
            <c:bubble3D val="0"/>
            <c:spPr>
              <a:solidFill>
                <a:srgbClr val="92D050"/>
              </a:solidFill>
              <a:ln>
                <a:noFill/>
              </a:ln>
              <a:effectLst/>
            </c:spPr>
            <c:extLst>
              <c:ext xmlns:c16="http://schemas.microsoft.com/office/drawing/2014/chart" uri="{C3380CC4-5D6E-409C-BE32-E72D297353CC}">
                <c16:uniqueId val="{00000005-0968-47AF-8407-27A5287FAF5B}"/>
              </c:ext>
            </c:extLst>
          </c:dPt>
          <c:dPt>
            <c:idx val="5"/>
            <c:invertIfNegative val="0"/>
            <c:bubble3D val="0"/>
            <c:spPr>
              <a:solidFill>
                <a:schemeClr val="accent3">
                  <a:lumMod val="50000"/>
                </a:schemeClr>
              </a:solidFill>
              <a:ln>
                <a:noFill/>
              </a:ln>
              <a:effectLst/>
            </c:spPr>
            <c:extLst>
              <c:ext xmlns:c16="http://schemas.microsoft.com/office/drawing/2014/chart" uri="{C3380CC4-5D6E-409C-BE32-E72D297353CC}">
                <c16:uniqueId val="{00000006-0968-47AF-8407-27A5287FAF5B}"/>
              </c:ext>
            </c:extLst>
          </c:dPt>
          <c:dPt>
            <c:idx val="6"/>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7-0968-47AF-8407-27A5287FAF5B}"/>
              </c:ext>
            </c:extLst>
          </c:dPt>
          <c:dPt>
            <c:idx val="8"/>
            <c:invertIfNegative val="0"/>
            <c:bubble3D val="0"/>
            <c:spPr>
              <a:solidFill>
                <a:schemeClr val="accent4"/>
              </a:solidFill>
              <a:ln>
                <a:noFill/>
              </a:ln>
              <a:effectLst/>
            </c:spPr>
            <c:extLst>
              <c:ext xmlns:c16="http://schemas.microsoft.com/office/drawing/2014/chart" uri="{C3380CC4-5D6E-409C-BE32-E72D297353CC}">
                <c16:uniqueId val="{00000008-0968-47AF-8407-27A5287FAF5B}"/>
              </c:ext>
            </c:extLst>
          </c:dPt>
          <c:dPt>
            <c:idx val="9"/>
            <c:invertIfNegative val="0"/>
            <c:bubble3D val="0"/>
            <c:spPr>
              <a:solidFill>
                <a:schemeClr val="bg2">
                  <a:lumMod val="50000"/>
                </a:schemeClr>
              </a:solidFill>
              <a:ln>
                <a:noFill/>
              </a:ln>
              <a:effectLst/>
            </c:spPr>
            <c:extLst>
              <c:ext xmlns:c16="http://schemas.microsoft.com/office/drawing/2014/chart" uri="{C3380CC4-5D6E-409C-BE32-E72D297353CC}">
                <c16:uniqueId val="{00000009-0968-47AF-8407-27A5287FAF5B}"/>
              </c:ext>
            </c:extLst>
          </c:dPt>
          <c:cat>
            <c:strRef>
              <c:f>grafici!$B$69:$B$78</c:f>
              <c:strCache>
                <c:ptCount val="10"/>
                <c:pt idx="0">
                  <c:v>Stati Uniti </c:v>
                </c:pt>
                <c:pt idx="1">
                  <c:v>Germania </c:v>
                </c:pt>
                <c:pt idx="2">
                  <c:v>Francia </c:v>
                </c:pt>
                <c:pt idx="3">
                  <c:v>Giappone </c:v>
                </c:pt>
                <c:pt idx="4">
                  <c:v>Regno Unito </c:v>
                </c:pt>
                <c:pt idx="5">
                  <c:v>Polonia </c:v>
                </c:pt>
                <c:pt idx="6">
                  <c:v>Spagna </c:v>
                </c:pt>
                <c:pt idx="7">
                  <c:v>Cina </c:v>
                </c:pt>
                <c:pt idx="8">
                  <c:v>Turchia </c:v>
                </c:pt>
                <c:pt idx="9">
                  <c:v>Russia </c:v>
                </c:pt>
              </c:strCache>
            </c:strRef>
          </c:cat>
          <c:val>
            <c:numRef>
              <c:f>grafici!$C$69:$C$78</c:f>
              <c:numCache>
                <c:formatCode>_-* #,##0_-;\-* #,##0_-;_-* "-"??_-;_-@_-</c:formatCode>
                <c:ptCount val="10"/>
                <c:pt idx="0">
                  <c:v>2582161211</c:v>
                </c:pt>
                <c:pt idx="1">
                  <c:v>2138798117</c:v>
                </c:pt>
                <c:pt idx="2">
                  <c:v>1423122302</c:v>
                </c:pt>
                <c:pt idx="3">
                  <c:v>1126593170</c:v>
                </c:pt>
                <c:pt idx="4">
                  <c:v>1003431367</c:v>
                </c:pt>
                <c:pt idx="5">
                  <c:v>826024022</c:v>
                </c:pt>
                <c:pt idx="6">
                  <c:v>825408590</c:v>
                </c:pt>
                <c:pt idx="7">
                  <c:v>620391630</c:v>
                </c:pt>
                <c:pt idx="8">
                  <c:v>483447327</c:v>
                </c:pt>
                <c:pt idx="9">
                  <c:v>278626089</c:v>
                </c:pt>
              </c:numCache>
            </c:numRef>
          </c:val>
          <c:extLst>
            <c:ext xmlns:c16="http://schemas.microsoft.com/office/drawing/2014/chart" uri="{C3380CC4-5D6E-409C-BE32-E72D297353CC}">
              <c16:uniqueId val="{00000000-0968-47AF-8407-27A5287FAF5B}"/>
            </c:ext>
          </c:extLst>
        </c:ser>
        <c:dLbls>
          <c:showLegendKey val="0"/>
          <c:showVal val="0"/>
          <c:showCatName val="0"/>
          <c:showSerName val="0"/>
          <c:showPercent val="0"/>
          <c:showBubbleSize val="0"/>
        </c:dLbls>
        <c:gapWidth val="30"/>
        <c:overlap val="-27"/>
        <c:axId val="668996623"/>
        <c:axId val="668997871"/>
      </c:barChart>
      <c:catAx>
        <c:axId val="66899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668997871"/>
        <c:crosses val="autoZero"/>
        <c:auto val="1"/>
        <c:lblAlgn val="ctr"/>
        <c:lblOffset val="100"/>
        <c:noMultiLvlLbl val="0"/>
      </c:catAx>
      <c:valAx>
        <c:axId val="668997871"/>
        <c:scaling>
          <c:orientation val="minMax"/>
        </c:scaling>
        <c:delete val="1"/>
        <c:axPos val="l"/>
        <c:numFmt formatCode="_-* #,##0_-;\-* #,##0_-;_-* &quot;-&quot;??_-;_-@_-" sourceLinked="1"/>
        <c:majorTickMark val="none"/>
        <c:minorTickMark val="none"/>
        <c:tickLblPos val="nextTo"/>
        <c:crossAx val="668996623"/>
        <c:crosses val="autoZero"/>
        <c:crossBetween val="between"/>
      </c:valAx>
      <c:spPr>
        <a:noFill/>
        <a:ln w="25400">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8</xdr:row>
      <xdr:rowOff>123825</xdr:rowOff>
    </xdr:from>
    <xdr:to>
      <xdr:col>11</xdr:col>
      <xdr:colOff>123825</xdr:colOff>
      <xdr:row>23</xdr:row>
      <xdr:rowOff>9525</xdr:rowOff>
    </xdr:to>
    <xdr:graphicFrame macro="">
      <xdr:nvGraphicFramePr>
        <xdr:cNvPr id="2" name="Gra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200024</xdr:colOff>
      <xdr:row>24</xdr:row>
      <xdr:rowOff>38099</xdr:rowOff>
    </xdr:from>
    <xdr:to>
      <xdr:col>8</xdr:col>
      <xdr:colOff>657224</xdr:colOff>
      <xdr:row>41</xdr:row>
      <xdr:rowOff>28574</xdr:rowOff>
    </xdr:to>
    <xdr:graphicFrame macro="">
      <xdr:nvGraphicFramePr>
        <xdr:cNvPr id="4" name="Gra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15239</xdr:colOff>
      <xdr:row>42</xdr:row>
      <xdr:rowOff>173356</xdr:rowOff>
    </xdr:from>
    <xdr:to>
      <xdr:col>16</xdr:col>
      <xdr:colOff>281940</xdr:colOff>
      <xdr:row>53</xdr:row>
      <xdr:rowOff>198120</xdr:rowOff>
    </xdr:to>
    <xdr:graphicFrame macro="">
      <xdr:nvGraphicFramePr>
        <xdr:cNvPr id="5" name="Gra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68</xdr:row>
      <xdr:rowOff>11430</xdr:rowOff>
    </xdr:from>
    <xdr:to>
      <xdr:col>11</xdr:col>
      <xdr:colOff>510540</xdr:colOff>
      <xdr:row>84</xdr:row>
      <xdr:rowOff>0</xdr:rowOff>
    </xdr:to>
    <xdr:graphicFrame macro="">
      <xdr:nvGraphicFramePr>
        <xdr:cNvPr id="3" name="Gra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ena.cotti/Documents/ImportExport/ImportExport2007/GraficiImportExport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
      <sheetName val="Italia"/>
      <sheetName val="Pag2"/>
      <sheetName val="EmiliaRomagna"/>
      <sheetName val="Pag3"/>
      <sheetName val="Pag4"/>
      <sheetName val="Pag5"/>
      <sheetName val="Pag6"/>
      <sheetName val="BoSettori"/>
      <sheetName val="Pag7"/>
      <sheetName val="BoMerci"/>
      <sheetName val="Pag8"/>
      <sheetName val="Pag9"/>
      <sheetName val="Pag10"/>
      <sheetName val="Pag11"/>
      <sheetName val="BoAree"/>
      <sheetName val="Pag12"/>
      <sheetName val="Pag13"/>
      <sheetName val="BoPaesi"/>
      <sheetName val="Pag14"/>
      <sheetName val="Pag15"/>
      <sheetName val="BoAreeSettori"/>
      <sheetName val="Pag16"/>
      <sheetName val="BoApertura"/>
      <sheetName val="Pag17"/>
      <sheetName val="BoTecno"/>
      <sheetName val="Pag18"/>
      <sheetName val="Decennio"/>
      <sheetName val="Pag19"/>
      <sheetName val="BoCina"/>
      <sheetName val="Pag20"/>
      <sheetName val="BoUsa"/>
      <sheetName val="Pag21"/>
      <sheetName val="BoGerman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9">
          <cell r="B29">
            <v>160801194</v>
          </cell>
          <cell r="C29">
            <v>10357639</v>
          </cell>
          <cell r="D29">
            <v>3352243</v>
          </cell>
          <cell r="E29">
            <v>174511076</v>
          </cell>
          <cell r="F29">
            <v>951680</v>
          </cell>
          <cell r="G29">
            <v>3937.4673986582452</v>
          </cell>
          <cell r="H29">
            <v>0</v>
          </cell>
          <cell r="I29">
            <v>955617.46739865828</v>
          </cell>
          <cell r="J29">
            <v>22336.76088562029</v>
          </cell>
          <cell r="K29">
            <v>18064503</v>
          </cell>
          <cell r="L29">
            <v>18086839.760885619</v>
          </cell>
          <cell r="M29">
            <v>19042457.228284277</v>
          </cell>
          <cell r="N29">
            <v>248818770</v>
          </cell>
          <cell r="O29">
            <v>110905112.92330098</v>
          </cell>
          <cell r="P29">
            <v>359723882.92330098</v>
          </cell>
          <cell r="Q29">
            <v>107945293</v>
          </cell>
          <cell r="R29">
            <v>115482786</v>
          </cell>
          <cell r="S29">
            <v>223428079</v>
          </cell>
          <cell r="T29">
            <v>63180526</v>
          </cell>
          <cell r="U29">
            <v>286608605</v>
          </cell>
          <cell r="V29">
            <v>102452318</v>
          </cell>
          <cell r="W29">
            <v>205449268</v>
          </cell>
          <cell r="X29">
            <v>21040531</v>
          </cell>
          <cell r="Y29">
            <v>226489799</v>
          </cell>
          <cell r="Z29">
            <v>2733504</v>
          </cell>
          <cell r="AA29">
            <v>691009048</v>
          </cell>
          <cell r="AB29">
            <v>177706974</v>
          </cell>
          <cell r="AC29">
            <v>33936621</v>
          </cell>
          <cell r="AD29">
            <v>199181342</v>
          </cell>
          <cell r="AE29">
            <v>97604714</v>
          </cell>
          <cell r="AF29">
            <v>296786056</v>
          </cell>
          <cell r="AG29">
            <v>620175822</v>
          </cell>
          <cell r="AH29">
            <v>89568383</v>
          </cell>
          <cell r="AI29">
            <v>201705191</v>
          </cell>
          <cell r="AJ29">
            <v>168671561</v>
          </cell>
          <cell r="AK29">
            <v>459945135</v>
          </cell>
          <cell r="AL29">
            <v>207267258</v>
          </cell>
          <cell r="AM29">
            <v>1124229136</v>
          </cell>
          <cell r="AN29">
            <v>885239267</v>
          </cell>
          <cell r="AO29">
            <v>69206959</v>
          </cell>
          <cell r="AP29">
            <v>954446226</v>
          </cell>
          <cell r="AQ29">
            <v>2538620497</v>
          </cell>
          <cell r="AR29">
            <v>105533630</v>
          </cell>
          <cell r="AS29">
            <v>4524814878.9233007</v>
          </cell>
          <cell r="AT29">
            <v>3776191</v>
          </cell>
          <cell r="AU29">
            <v>4547633527.1515846</v>
          </cell>
          <cell r="AV29">
            <v>42760294</v>
          </cell>
          <cell r="AW29">
            <v>82732</v>
          </cell>
          <cell r="AX29">
            <v>0</v>
          </cell>
          <cell r="AY29">
            <v>1048538</v>
          </cell>
          <cell r="AZ29">
            <v>0</v>
          </cell>
          <cell r="BA29">
            <v>2714125.6126469965</v>
          </cell>
          <cell r="BB29">
            <v>4768750295</v>
          </cell>
          <cell r="DH29">
            <v>77056500</v>
          </cell>
          <cell r="DI29">
            <v>397073</v>
          </cell>
          <cell r="DJ29">
            <v>1137606</v>
          </cell>
          <cell r="DK29">
            <v>78591179</v>
          </cell>
          <cell r="DL29">
            <v>100035.63552603718</v>
          </cell>
          <cell r="DM29">
            <v>0</v>
          </cell>
          <cell r="DN29">
            <v>0</v>
          </cell>
          <cell r="DO29">
            <v>100035.63552603718</v>
          </cell>
          <cell r="DP29">
            <v>323907</v>
          </cell>
          <cell r="DQ29">
            <v>789473</v>
          </cell>
          <cell r="DR29">
            <v>1113380</v>
          </cell>
          <cell r="DS29">
            <v>1213415.6355260371</v>
          </cell>
          <cell r="DT29">
            <v>202427110</v>
          </cell>
          <cell r="DU29">
            <v>33898</v>
          </cell>
          <cell r="DV29">
            <v>202461008</v>
          </cell>
          <cell r="DW29">
            <v>166610062</v>
          </cell>
          <cell r="DX29">
            <v>316423172</v>
          </cell>
          <cell r="DY29">
            <v>483033234</v>
          </cell>
          <cell r="DZ29">
            <v>203696193</v>
          </cell>
          <cell r="EA29">
            <v>686729427</v>
          </cell>
          <cell r="EB29">
            <v>21352458</v>
          </cell>
          <cell r="EC29">
            <v>44359478</v>
          </cell>
          <cell r="ED29">
            <v>34133970</v>
          </cell>
          <cell r="EE29">
            <v>78493448</v>
          </cell>
          <cell r="EF29">
            <v>1882054</v>
          </cell>
          <cell r="EG29">
            <v>376312648</v>
          </cell>
          <cell r="EH29">
            <v>260784789</v>
          </cell>
          <cell r="EI29">
            <v>278866450</v>
          </cell>
          <cell r="EJ29">
            <v>49847572</v>
          </cell>
          <cell r="EK29">
            <v>332198460</v>
          </cell>
          <cell r="EL29">
            <v>382046032</v>
          </cell>
          <cell r="EM29">
            <v>2906369780</v>
          </cell>
          <cell r="EN29">
            <v>77060368</v>
          </cell>
          <cell r="EO29">
            <v>272149606</v>
          </cell>
          <cell r="EP29">
            <v>236340713</v>
          </cell>
          <cell r="EQ29">
            <v>585550687</v>
          </cell>
          <cell r="ER29">
            <v>246639640</v>
          </cell>
          <cell r="ES29">
            <v>3535055452</v>
          </cell>
          <cell r="ET29">
            <v>531455792</v>
          </cell>
          <cell r="EU29">
            <v>385580969</v>
          </cell>
          <cell r="EV29">
            <v>917036761</v>
          </cell>
          <cell r="EW29">
            <v>5037642900</v>
          </cell>
          <cell r="EX29">
            <v>211285553</v>
          </cell>
          <cell r="EY29">
            <v>7155810735</v>
          </cell>
          <cell r="EZ29">
            <v>0</v>
          </cell>
          <cell r="FA29">
            <v>7157024150.6355257</v>
          </cell>
          <cell r="FB29">
            <v>3943061</v>
          </cell>
          <cell r="FC29">
            <v>85443</v>
          </cell>
          <cell r="FD29">
            <v>0</v>
          </cell>
          <cell r="FE29">
            <v>1117169</v>
          </cell>
          <cell r="FF29">
            <v>77424</v>
          </cell>
          <cell r="FG29">
            <v>1758677</v>
          </cell>
          <cell r="FH29">
            <v>7242597101</v>
          </cell>
        </row>
        <row r="30">
          <cell r="B30">
            <v>170841570</v>
          </cell>
          <cell r="C30">
            <v>9316751</v>
          </cell>
          <cell r="D30">
            <v>3126352</v>
          </cell>
          <cell r="E30">
            <v>183284673</v>
          </cell>
          <cell r="F30">
            <v>982769</v>
          </cell>
          <cell r="G30">
            <v>3195</v>
          </cell>
          <cell r="H30">
            <v>0</v>
          </cell>
          <cell r="I30">
            <v>985964</v>
          </cell>
          <cell r="J30">
            <v>0</v>
          </cell>
          <cell r="K30">
            <v>19451734</v>
          </cell>
          <cell r="L30">
            <v>19451734</v>
          </cell>
          <cell r="M30">
            <v>20437698</v>
          </cell>
          <cell r="N30">
            <v>250968225</v>
          </cell>
          <cell r="O30">
            <v>4509592</v>
          </cell>
          <cell r="P30">
            <v>255477817</v>
          </cell>
          <cell r="Q30">
            <v>103873946</v>
          </cell>
          <cell r="R30">
            <v>106182114</v>
          </cell>
          <cell r="S30">
            <v>210056060</v>
          </cell>
          <cell r="T30">
            <v>66428012</v>
          </cell>
          <cell r="U30">
            <v>276484072</v>
          </cell>
          <cell r="V30">
            <v>97436125</v>
          </cell>
          <cell r="W30">
            <v>166526899</v>
          </cell>
          <cell r="X30">
            <v>19262655</v>
          </cell>
          <cell r="Y30">
            <v>185789554</v>
          </cell>
          <cell r="Z30">
            <v>4604466</v>
          </cell>
          <cell r="AA30">
            <v>676654202</v>
          </cell>
          <cell r="AB30">
            <v>169980395</v>
          </cell>
          <cell r="AC30">
            <v>32904417</v>
          </cell>
          <cell r="AD30">
            <v>212413772</v>
          </cell>
          <cell r="AE30">
            <v>102952192</v>
          </cell>
          <cell r="AF30">
            <v>315365964</v>
          </cell>
          <cell r="AG30">
            <v>609572471</v>
          </cell>
          <cell r="AH30">
            <v>90716837</v>
          </cell>
          <cell r="AI30">
            <v>222191899</v>
          </cell>
          <cell r="AJ30">
            <v>226779468</v>
          </cell>
          <cell r="AK30">
            <v>539688204</v>
          </cell>
          <cell r="AL30">
            <v>191704126</v>
          </cell>
          <cell r="AM30">
            <v>1116642561</v>
          </cell>
          <cell r="AN30">
            <v>975989542</v>
          </cell>
          <cell r="AO30">
            <v>51249344</v>
          </cell>
          <cell r="AP30">
            <v>1027238886</v>
          </cell>
          <cell r="AQ30">
            <v>2683569651</v>
          </cell>
          <cell r="AR30">
            <v>85115337</v>
          </cell>
          <cell r="AS30">
            <v>4468016036</v>
          </cell>
          <cell r="AT30">
            <v>4248885</v>
          </cell>
          <cell r="AU30">
            <v>4492702619</v>
          </cell>
          <cell r="AV30">
            <v>34218947</v>
          </cell>
          <cell r="AW30">
            <v>66182</v>
          </cell>
          <cell r="AX30">
            <v>0</v>
          </cell>
          <cell r="AY30">
            <v>600214</v>
          </cell>
          <cell r="AZ30">
            <v>0</v>
          </cell>
          <cell r="BA30">
            <v>41641567</v>
          </cell>
          <cell r="BB30">
            <v>4752514202</v>
          </cell>
          <cell r="DH30">
            <v>80679234</v>
          </cell>
          <cell r="DI30">
            <v>140658</v>
          </cell>
          <cell r="DJ30">
            <v>705997</v>
          </cell>
          <cell r="DK30">
            <v>81525889</v>
          </cell>
          <cell r="DL30">
            <v>31834</v>
          </cell>
          <cell r="DM30">
            <v>0</v>
          </cell>
          <cell r="DN30">
            <v>0</v>
          </cell>
          <cell r="DO30">
            <v>31834</v>
          </cell>
          <cell r="DP30">
            <v>369659</v>
          </cell>
          <cell r="DQ30">
            <v>1139082</v>
          </cell>
          <cell r="DR30">
            <v>1508741</v>
          </cell>
          <cell r="DS30">
            <v>1540575</v>
          </cell>
          <cell r="DT30">
            <v>196383811</v>
          </cell>
          <cell r="DU30">
            <v>205116</v>
          </cell>
          <cell r="DV30">
            <v>196588927</v>
          </cell>
          <cell r="DW30">
            <v>168397099</v>
          </cell>
          <cell r="DX30">
            <v>343283974</v>
          </cell>
          <cell r="DY30">
            <v>511681073</v>
          </cell>
          <cell r="DZ30">
            <v>208176027</v>
          </cell>
          <cell r="EA30">
            <v>719857100</v>
          </cell>
          <cell r="EB30">
            <v>22569216</v>
          </cell>
          <cell r="EC30">
            <v>41498922</v>
          </cell>
          <cell r="ED30">
            <v>32929271</v>
          </cell>
          <cell r="EE30">
            <v>74428193</v>
          </cell>
          <cell r="EF30">
            <v>1937282</v>
          </cell>
          <cell r="EG30">
            <v>362311115</v>
          </cell>
          <cell r="EH30">
            <v>257022691</v>
          </cell>
          <cell r="EI30">
            <v>289313280</v>
          </cell>
          <cell r="EJ30">
            <v>49953184</v>
          </cell>
          <cell r="EK30">
            <v>364092293</v>
          </cell>
          <cell r="EL30">
            <v>414045477</v>
          </cell>
          <cell r="EM30">
            <v>3076702064</v>
          </cell>
          <cell r="EN30">
            <v>86021866</v>
          </cell>
          <cell r="EO30">
            <v>283829417</v>
          </cell>
          <cell r="EP30">
            <v>257822494</v>
          </cell>
          <cell r="EQ30">
            <v>627673777</v>
          </cell>
          <cell r="ER30">
            <v>277747977</v>
          </cell>
          <cell r="ES30">
            <v>3768495518</v>
          </cell>
          <cell r="ET30">
            <v>521676962</v>
          </cell>
          <cell r="EU30">
            <v>420262838</v>
          </cell>
          <cell r="EV30">
            <v>941939800</v>
          </cell>
          <cell r="EW30">
            <v>5338109095</v>
          </cell>
          <cell r="EX30">
            <v>196324250</v>
          </cell>
          <cell r="EY30">
            <v>7458461149</v>
          </cell>
          <cell r="EZ30">
            <v>0</v>
          </cell>
          <cell r="FA30">
            <v>7460001724</v>
          </cell>
          <cell r="FB30">
            <v>2951144</v>
          </cell>
          <cell r="FC30">
            <v>53866</v>
          </cell>
          <cell r="FD30">
            <v>0</v>
          </cell>
          <cell r="FE30">
            <v>1538534</v>
          </cell>
          <cell r="FF30">
            <v>0</v>
          </cell>
          <cell r="FG30">
            <v>22993553</v>
          </cell>
          <cell r="FH30">
            <v>7569064710</v>
          </cell>
        </row>
        <row r="31">
          <cell r="B31">
            <v>158635638</v>
          </cell>
          <cell r="C31">
            <v>13482553</v>
          </cell>
          <cell r="D31">
            <v>6594920</v>
          </cell>
          <cell r="E31">
            <v>178713111</v>
          </cell>
          <cell r="F31">
            <v>903370</v>
          </cell>
          <cell r="G31">
            <v>4691</v>
          </cell>
          <cell r="H31">
            <v>0</v>
          </cell>
          <cell r="I31">
            <v>908061</v>
          </cell>
          <cell r="J31">
            <v>0</v>
          </cell>
          <cell r="K31">
            <v>7759697</v>
          </cell>
          <cell r="L31">
            <v>7759697</v>
          </cell>
          <cell r="M31">
            <v>8667758</v>
          </cell>
          <cell r="N31">
            <v>260100762</v>
          </cell>
          <cell r="O31">
            <v>74257015</v>
          </cell>
          <cell r="P31">
            <v>334357777</v>
          </cell>
          <cell r="Q31">
            <v>117351273</v>
          </cell>
          <cell r="R31">
            <v>161513984</v>
          </cell>
          <cell r="S31">
            <v>278865257</v>
          </cell>
          <cell r="T31">
            <v>150755378</v>
          </cell>
          <cell r="U31">
            <v>429620635</v>
          </cell>
          <cell r="V31">
            <v>96840597</v>
          </cell>
          <cell r="W31">
            <v>172117959</v>
          </cell>
          <cell r="X31">
            <v>21317113</v>
          </cell>
          <cell r="Y31">
            <v>193435072</v>
          </cell>
          <cell r="Z31">
            <v>5345350</v>
          </cell>
          <cell r="AA31">
            <v>799853865</v>
          </cell>
          <cell r="AB31">
            <v>185475827</v>
          </cell>
          <cell r="AC31">
            <v>36637231</v>
          </cell>
          <cell r="AD31">
            <v>209063124</v>
          </cell>
          <cell r="AE31">
            <v>104556638</v>
          </cell>
          <cell r="AF31">
            <v>313619762</v>
          </cell>
          <cell r="AG31">
            <v>660400271</v>
          </cell>
          <cell r="AH31">
            <v>98425517</v>
          </cell>
          <cell r="AI31">
            <v>221268354</v>
          </cell>
          <cell r="AJ31">
            <v>277550462</v>
          </cell>
          <cell r="AK31">
            <v>597244333</v>
          </cell>
          <cell r="AL31">
            <v>178960871</v>
          </cell>
          <cell r="AM31">
            <v>1152980904</v>
          </cell>
          <cell r="AN31">
            <v>1025257665</v>
          </cell>
          <cell r="AO31">
            <v>102996669</v>
          </cell>
          <cell r="AP31">
            <v>1128254334</v>
          </cell>
          <cell r="AQ31">
            <v>2878479571</v>
          </cell>
          <cell r="AR31">
            <v>88494611</v>
          </cell>
          <cell r="AS31">
            <v>5048540536</v>
          </cell>
          <cell r="AT31">
            <v>9765498</v>
          </cell>
          <cell r="AU31">
            <v>5066973792</v>
          </cell>
          <cell r="AV31">
            <v>48997870</v>
          </cell>
          <cell r="AW31">
            <v>40183</v>
          </cell>
          <cell r="AX31">
            <v>888</v>
          </cell>
          <cell r="AY31">
            <v>653544</v>
          </cell>
          <cell r="AZ31">
            <v>0</v>
          </cell>
          <cell r="BA31">
            <v>34321039</v>
          </cell>
          <cell r="BB31">
            <v>5329700427</v>
          </cell>
          <cell r="DH31">
            <v>74662552</v>
          </cell>
          <cell r="DI31">
            <v>348451</v>
          </cell>
          <cell r="DJ31">
            <v>734079</v>
          </cell>
          <cell r="DK31">
            <v>75745082</v>
          </cell>
          <cell r="DL31">
            <v>105534</v>
          </cell>
          <cell r="DM31">
            <v>0</v>
          </cell>
          <cell r="DN31">
            <v>0</v>
          </cell>
          <cell r="DO31">
            <v>105534</v>
          </cell>
          <cell r="DP31">
            <v>462198</v>
          </cell>
          <cell r="DQ31">
            <v>1052570</v>
          </cell>
          <cell r="DR31">
            <v>1514768</v>
          </cell>
          <cell r="DS31">
            <v>1620302</v>
          </cell>
          <cell r="DT31">
            <v>216471489</v>
          </cell>
          <cell r="DU31">
            <v>37469</v>
          </cell>
          <cell r="DV31">
            <v>216508958</v>
          </cell>
          <cell r="DW31">
            <v>162109927</v>
          </cell>
          <cell r="DX31">
            <v>391942019</v>
          </cell>
          <cell r="DY31">
            <v>554051946</v>
          </cell>
          <cell r="DZ31">
            <v>186564670</v>
          </cell>
          <cell r="EA31">
            <v>740616616</v>
          </cell>
          <cell r="EB31">
            <v>23906972</v>
          </cell>
          <cell r="EC31">
            <v>41495408</v>
          </cell>
          <cell r="ED31">
            <v>30312885</v>
          </cell>
          <cell r="EE31">
            <v>71808293</v>
          </cell>
          <cell r="EF31">
            <v>2065592</v>
          </cell>
          <cell r="EG31">
            <v>430735229</v>
          </cell>
          <cell r="EH31">
            <v>252827932</v>
          </cell>
          <cell r="EI31">
            <v>292292949</v>
          </cell>
          <cell r="EJ31">
            <v>48018036</v>
          </cell>
          <cell r="EK31">
            <v>360159092</v>
          </cell>
          <cell r="EL31">
            <v>408177128</v>
          </cell>
          <cell r="EM31">
            <v>3088275462</v>
          </cell>
          <cell r="EN31">
            <v>118900504</v>
          </cell>
          <cell r="EO31">
            <v>284155981</v>
          </cell>
          <cell r="EP31">
            <v>265912373</v>
          </cell>
          <cell r="EQ31">
            <v>668968858</v>
          </cell>
          <cell r="ER31">
            <v>282147344</v>
          </cell>
          <cell r="ES31">
            <v>3778599934</v>
          </cell>
          <cell r="ET31">
            <v>525890164</v>
          </cell>
          <cell r="EU31">
            <v>406520737</v>
          </cell>
          <cell r="EV31">
            <v>932410901</v>
          </cell>
          <cell r="EW31">
            <v>5379979693</v>
          </cell>
          <cell r="EX31">
            <v>189884932</v>
          </cell>
          <cell r="EY31">
            <v>7600627166</v>
          </cell>
          <cell r="EZ31">
            <v>0</v>
          </cell>
          <cell r="FA31">
            <v>7602247468</v>
          </cell>
          <cell r="FB31">
            <v>1963950</v>
          </cell>
          <cell r="FC31">
            <v>63557</v>
          </cell>
          <cell r="FD31">
            <v>29172</v>
          </cell>
          <cell r="FE31">
            <v>1467087</v>
          </cell>
          <cell r="FF31">
            <v>1780</v>
          </cell>
          <cell r="FG31">
            <v>31717663</v>
          </cell>
          <cell r="FH31">
            <v>7713235759</v>
          </cell>
        </row>
        <row r="32">
          <cell r="B32">
            <v>186612024</v>
          </cell>
          <cell r="C32">
            <v>11819322</v>
          </cell>
          <cell r="D32">
            <v>14168492</v>
          </cell>
          <cell r="E32">
            <v>212599838</v>
          </cell>
          <cell r="F32">
            <v>968552</v>
          </cell>
          <cell r="G32">
            <v>7912261</v>
          </cell>
          <cell r="H32">
            <v>0</v>
          </cell>
          <cell r="I32">
            <v>8880813</v>
          </cell>
          <cell r="J32">
            <v>0</v>
          </cell>
          <cell r="K32">
            <v>11231439</v>
          </cell>
          <cell r="L32">
            <v>11231439</v>
          </cell>
          <cell r="M32">
            <v>20112252</v>
          </cell>
          <cell r="N32">
            <v>268117032</v>
          </cell>
          <cell r="O32">
            <v>55086111</v>
          </cell>
          <cell r="P32">
            <v>323203143</v>
          </cell>
          <cell r="Q32">
            <v>93683577</v>
          </cell>
          <cell r="R32">
            <v>131966729</v>
          </cell>
          <cell r="S32">
            <v>225650306</v>
          </cell>
          <cell r="T32">
            <v>77869889</v>
          </cell>
          <cell r="U32">
            <v>303520195</v>
          </cell>
          <cell r="V32">
            <v>101324841</v>
          </cell>
          <cell r="W32">
            <v>153943605</v>
          </cell>
          <cell r="X32">
            <v>23204712</v>
          </cell>
          <cell r="Y32">
            <v>177148317</v>
          </cell>
          <cell r="Z32">
            <v>3842574</v>
          </cell>
          <cell r="AA32">
            <v>811643624</v>
          </cell>
          <cell r="AB32">
            <v>168982801</v>
          </cell>
          <cell r="AC32">
            <v>35765221</v>
          </cell>
          <cell r="AD32">
            <v>213077858</v>
          </cell>
          <cell r="AE32">
            <v>96760721</v>
          </cell>
          <cell r="AF32">
            <v>309838579</v>
          </cell>
          <cell r="AG32">
            <v>551037045</v>
          </cell>
          <cell r="AH32">
            <v>109311994</v>
          </cell>
          <cell r="AI32">
            <v>215925396</v>
          </cell>
          <cell r="AJ32">
            <v>307114232</v>
          </cell>
          <cell r="AK32">
            <v>632351622</v>
          </cell>
          <cell r="AL32">
            <v>173335513</v>
          </cell>
          <cell r="AM32">
            <v>1034211137</v>
          </cell>
          <cell r="AN32">
            <v>1104305482</v>
          </cell>
          <cell r="AO32">
            <v>68944144</v>
          </cell>
          <cell r="AP32">
            <v>1173249626</v>
          </cell>
          <cell r="AQ32">
            <v>2839812385</v>
          </cell>
          <cell r="AR32">
            <v>93375347</v>
          </cell>
          <cell r="AS32">
            <v>4858618448</v>
          </cell>
          <cell r="AT32">
            <v>7166888</v>
          </cell>
          <cell r="AU32">
            <v>4885897588</v>
          </cell>
          <cell r="AV32">
            <v>15528448</v>
          </cell>
          <cell r="AW32">
            <v>149076</v>
          </cell>
          <cell r="AX32">
            <v>0</v>
          </cell>
          <cell r="AY32">
            <v>1523553</v>
          </cell>
          <cell r="AZ32">
            <v>0</v>
          </cell>
          <cell r="BA32">
            <v>126127301</v>
          </cell>
          <cell r="BB32">
            <v>5241825804</v>
          </cell>
          <cell r="DH32">
            <v>83873658</v>
          </cell>
          <cell r="DI32">
            <v>186432</v>
          </cell>
          <cell r="DJ32">
            <v>315036</v>
          </cell>
          <cell r="DK32">
            <v>84375126</v>
          </cell>
          <cell r="DL32">
            <v>94921</v>
          </cell>
          <cell r="DM32">
            <v>0</v>
          </cell>
          <cell r="DN32">
            <v>0</v>
          </cell>
          <cell r="DO32">
            <v>94921</v>
          </cell>
          <cell r="DP32">
            <v>833406</v>
          </cell>
          <cell r="DQ32">
            <v>1179873</v>
          </cell>
          <cell r="DR32">
            <v>2013279</v>
          </cell>
          <cell r="DS32">
            <v>2108200</v>
          </cell>
          <cell r="DT32">
            <v>175791193</v>
          </cell>
          <cell r="DU32">
            <v>6874</v>
          </cell>
          <cell r="DV32">
            <v>175798067</v>
          </cell>
          <cell r="DW32">
            <v>158554347</v>
          </cell>
          <cell r="DX32">
            <v>384399219</v>
          </cell>
          <cell r="DY32">
            <v>542953566</v>
          </cell>
          <cell r="DZ32">
            <v>183342671</v>
          </cell>
          <cell r="EA32">
            <v>726296237</v>
          </cell>
          <cell r="EB32">
            <v>20997502</v>
          </cell>
          <cell r="EC32">
            <v>36572188</v>
          </cell>
          <cell r="ED32">
            <v>24592645</v>
          </cell>
          <cell r="EE32">
            <v>61164833</v>
          </cell>
          <cell r="EF32">
            <v>2113006</v>
          </cell>
          <cell r="EG32">
            <v>434298587</v>
          </cell>
          <cell r="EH32">
            <v>261680471</v>
          </cell>
          <cell r="EI32">
            <v>299619828</v>
          </cell>
          <cell r="EJ32">
            <v>46438264</v>
          </cell>
          <cell r="EK32">
            <v>341669454</v>
          </cell>
          <cell r="EL32">
            <v>388107718</v>
          </cell>
          <cell r="EM32">
            <v>3148497759</v>
          </cell>
          <cell r="EN32">
            <v>129652427</v>
          </cell>
          <cell r="EO32">
            <v>287925293</v>
          </cell>
          <cell r="EP32">
            <v>273380608</v>
          </cell>
          <cell r="EQ32">
            <v>690958328</v>
          </cell>
          <cell r="ER32">
            <v>241653268</v>
          </cell>
          <cell r="ES32">
            <v>3778258745</v>
          </cell>
          <cell r="ET32">
            <v>667216021</v>
          </cell>
          <cell r="EU32">
            <v>398090964</v>
          </cell>
          <cell r="EV32">
            <v>1065306985</v>
          </cell>
          <cell r="EW32">
            <v>5534524058</v>
          </cell>
          <cell r="EX32">
            <v>177489832</v>
          </cell>
          <cell r="EY32">
            <v>7693982421</v>
          </cell>
          <cell r="EZ32">
            <v>0</v>
          </cell>
          <cell r="FA32">
            <v>7696090621</v>
          </cell>
          <cell r="FB32">
            <v>2686285</v>
          </cell>
          <cell r="FC32">
            <v>129759</v>
          </cell>
          <cell r="FD32">
            <v>0</v>
          </cell>
          <cell r="FE32">
            <v>1266403</v>
          </cell>
          <cell r="FF32">
            <v>13750</v>
          </cell>
          <cell r="FG32">
            <v>90057166</v>
          </cell>
          <cell r="FH32">
            <v>7874619110</v>
          </cell>
        </row>
        <row r="34">
          <cell r="B34">
            <v>174211362</v>
          </cell>
          <cell r="C34">
            <v>12261154</v>
          </cell>
          <cell r="D34">
            <v>12312495</v>
          </cell>
          <cell r="E34">
            <v>198785011</v>
          </cell>
          <cell r="F34">
            <v>760386</v>
          </cell>
          <cell r="G34">
            <v>51939610</v>
          </cell>
          <cell r="H34">
            <v>0</v>
          </cell>
          <cell r="I34">
            <v>52699996</v>
          </cell>
          <cell r="J34">
            <v>3561</v>
          </cell>
          <cell r="K34">
            <v>10655575</v>
          </cell>
          <cell r="L34">
            <v>10659136</v>
          </cell>
          <cell r="M34">
            <v>63359132</v>
          </cell>
          <cell r="N34">
            <v>315134184</v>
          </cell>
          <cell r="O34">
            <v>8744609</v>
          </cell>
          <cell r="P34">
            <v>323878793</v>
          </cell>
          <cell r="Q34">
            <v>94916137</v>
          </cell>
          <cell r="R34">
            <v>154402991</v>
          </cell>
          <cell r="S34">
            <v>249319128</v>
          </cell>
          <cell r="T34">
            <v>122596496</v>
          </cell>
          <cell r="U34">
            <v>371915624</v>
          </cell>
          <cell r="V34">
            <v>118967577</v>
          </cell>
          <cell r="W34">
            <v>165237158</v>
          </cell>
          <cell r="X34">
            <v>19672377</v>
          </cell>
          <cell r="Y34">
            <v>184909535</v>
          </cell>
          <cell r="Z34">
            <v>3626068</v>
          </cell>
          <cell r="AA34">
            <v>765803679</v>
          </cell>
          <cell r="AB34">
            <v>207692363</v>
          </cell>
          <cell r="AC34">
            <v>42525468</v>
          </cell>
          <cell r="AD34">
            <v>267206232</v>
          </cell>
          <cell r="AE34">
            <v>113738496</v>
          </cell>
          <cell r="AF34">
            <v>380944728</v>
          </cell>
          <cell r="AG34">
            <v>691324116</v>
          </cell>
          <cell r="AH34">
            <v>87740255</v>
          </cell>
          <cell r="AI34">
            <v>257836626</v>
          </cell>
          <cell r="AJ34">
            <v>260999462</v>
          </cell>
          <cell r="AK34">
            <v>606576343</v>
          </cell>
          <cell r="AL34">
            <v>206454205</v>
          </cell>
          <cell r="AM34">
            <v>1278723049</v>
          </cell>
          <cell r="AN34">
            <v>1233139262</v>
          </cell>
          <cell r="AO34">
            <v>82122591</v>
          </cell>
          <cell r="AP34">
            <v>1315261853</v>
          </cell>
          <cell r="AQ34">
            <v>3200561245</v>
          </cell>
          <cell r="AR34">
            <v>104432177</v>
          </cell>
          <cell r="AS34">
            <v>5324312529</v>
          </cell>
          <cell r="AT34">
            <v>8228782</v>
          </cell>
          <cell r="AU34">
            <v>5395900443</v>
          </cell>
          <cell r="AV34">
            <v>9399955</v>
          </cell>
          <cell r="AW34">
            <v>519215</v>
          </cell>
          <cell r="AX34">
            <v>0</v>
          </cell>
          <cell r="AY34">
            <v>1545402</v>
          </cell>
          <cell r="AZ34">
            <v>675</v>
          </cell>
          <cell r="BA34">
            <v>7081571</v>
          </cell>
          <cell r="BB34">
            <v>5613232272</v>
          </cell>
          <cell r="DH34">
            <v>94496570</v>
          </cell>
          <cell r="DI34">
            <v>40007</v>
          </cell>
          <cell r="DJ34">
            <v>215680</v>
          </cell>
          <cell r="DK34">
            <v>94752257</v>
          </cell>
          <cell r="DL34">
            <v>97931</v>
          </cell>
          <cell r="DM34">
            <v>7951</v>
          </cell>
          <cell r="DN34">
            <v>0</v>
          </cell>
          <cell r="DO34">
            <v>105882</v>
          </cell>
          <cell r="DP34">
            <v>256061</v>
          </cell>
          <cell r="DQ34">
            <v>3046836</v>
          </cell>
          <cell r="DR34">
            <v>3302897</v>
          </cell>
          <cell r="DS34">
            <v>3408779</v>
          </cell>
          <cell r="DT34">
            <v>182936477</v>
          </cell>
          <cell r="DU34">
            <v>0</v>
          </cell>
          <cell r="DV34">
            <v>182936477</v>
          </cell>
          <cell r="DW34">
            <v>177583072</v>
          </cell>
          <cell r="DX34">
            <v>398276725</v>
          </cell>
          <cell r="DY34">
            <v>575859797</v>
          </cell>
          <cell r="DZ34">
            <v>212208663</v>
          </cell>
          <cell r="EA34">
            <v>788068460</v>
          </cell>
          <cell r="EB34">
            <v>17276676</v>
          </cell>
          <cell r="EC34">
            <v>43722662</v>
          </cell>
          <cell r="ED34">
            <v>22269353</v>
          </cell>
          <cell r="EE34">
            <v>65992015</v>
          </cell>
          <cell r="EF34">
            <v>2940267</v>
          </cell>
          <cell r="EG34">
            <v>499842907</v>
          </cell>
          <cell r="EH34">
            <v>303409648</v>
          </cell>
          <cell r="EI34">
            <v>291561151</v>
          </cell>
          <cell r="EJ34">
            <v>72071397</v>
          </cell>
          <cell r="EK34">
            <v>371097797</v>
          </cell>
          <cell r="EL34">
            <v>443169194</v>
          </cell>
          <cell r="EM34">
            <v>4113662685</v>
          </cell>
          <cell r="EN34">
            <v>101956981</v>
          </cell>
          <cell r="EO34">
            <v>376773077</v>
          </cell>
          <cell r="EP34">
            <v>277545694</v>
          </cell>
          <cell r="EQ34">
            <v>756275752</v>
          </cell>
          <cell r="ER34">
            <v>289351414</v>
          </cell>
          <cell r="ES34">
            <v>4846183293</v>
          </cell>
          <cell r="ET34">
            <v>854507093</v>
          </cell>
          <cell r="EU34">
            <v>390121469</v>
          </cell>
          <cell r="EV34">
            <v>1244628562</v>
          </cell>
          <cell r="EW34">
            <v>6847087607</v>
          </cell>
          <cell r="EX34">
            <v>202114523</v>
          </cell>
          <cell r="EY34">
            <v>9201229731</v>
          </cell>
          <cell r="EZ34">
            <v>0</v>
          </cell>
          <cell r="FA34">
            <v>9204638510</v>
          </cell>
          <cell r="FB34">
            <v>5212203</v>
          </cell>
          <cell r="FC34">
            <v>193526</v>
          </cell>
          <cell r="FD34">
            <v>5620</v>
          </cell>
          <cell r="FE34">
            <v>540649</v>
          </cell>
          <cell r="FF34">
            <v>71993</v>
          </cell>
          <cell r="FG34">
            <v>1247651</v>
          </cell>
          <cell r="FH34">
            <v>9306662409</v>
          </cell>
        </row>
        <row r="51">
          <cell r="A51" t="str">
            <v xml:space="preserve">(2) I dati 2004 non sono comprensivi delle stime mensili dei dati trimestrali ed annuali delle dichiarazioni al di sotto della soglia di assimilazione. Gli operatori che effettuano scambi con l'estero per un totale superiore alle </v>
          </cell>
        </row>
        <row r="52">
          <cell r="A52" t="str">
            <v xml:space="preserve">alle soglie di assimilazione coprono circa il 97 per cento degli scambi, pur rappresentando circa il 27 per cento del totale degli operatori. Il confronto con gli anni retrospettivi si può effettuare solo rispetto al 2003, in quanto </v>
          </cell>
        </row>
        <row r="53">
          <cell r="A53" t="str">
            <v>da detto anno è possibile scorporare la quota al di sotto della soglia di assimilazione, togliendola dalla voce QQ99. Per l'export sono 86.998.550 euro, per l'import 117.014.279 euro.</v>
          </cell>
        </row>
        <row r="54">
          <cell r="A54" t="str">
            <v>Il mutamento della statistica si deve all'adozione dal 2005 del regolamento base dell'Unione europea n. 638/2004 e di quello di applicazione n. 1982/2004, che impone la trasmissione mensile ad Eurostat del complesso degli scambi</v>
          </cell>
        </row>
        <row r="55">
          <cell r="A55" t="str">
            <v>mensili effettuati da tutti gli operatori commerciali, e quindi la trasmissione dei dati provenienti dalle dichiarazioni mensili e dalle stime delle dichiarazioni trimestrali ed annuali affettuate per il mese di riferimento.</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L36"/>
  <sheetViews>
    <sheetView showGridLines="0" tabSelected="1" workbookViewId="0"/>
  </sheetViews>
  <sheetFormatPr defaultRowHeight="14.4" x14ac:dyDescent="0.3"/>
  <cols>
    <col min="1" max="1" width="44.109375" style="1" customWidth="1"/>
    <col min="2" max="2" width="11.44140625" style="1" bestFit="1" customWidth="1"/>
    <col min="3" max="3" width="11.88671875" style="1" bestFit="1" customWidth="1"/>
    <col min="4" max="5" width="11.44140625" style="1" bestFit="1" customWidth="1"/>
    <col min="6" max="6" width="10.88671875" style="1" customWidth="1"/>
    <col min="7" max="7" width="9.5546875" style="1" bestFit="1" customWidth="1"/>
    <col min="8" max="8" width="9.33203125" style="1" bestFit="1" customWidth="1"/>
    <col min="9" max="9" width="11.33203125" bestFit="1" customWidth="1"/>
    <col min="10" max="12" width="10.88671875" bestFit="1" customWidth="1"/>
  </cols>
  <sheetData>
    <row r="1" spans="1:12" x14ac:dyDescent="0.3">
      <c r="A1" s="21" t="s">
        <v>69</v>
      </c>
    </row>
    <row r="2" spans="1:12" ht="3.75" customHeight="1" x14ac:dyDescent="0.3"/>
    <row r="3" spans="1:12" x14ac:dyDescent="0.3">
      <c r="A3" s="53" t="s">
        <v>0</v>
      </c>
      <c r="B3" s="53"/>
      <c r="C3" s="53"/>
      <c r="D3" s="53"/>
      <c r="E3" s="53"/>
      <c r="F3" s="53"/>
      <c r="G3" s="53"/>
      <c r="H3" s="53"/>
    </row>
    <row r="4" spans="1:12" ht="15" thickBot="1" x14ac:dyDescent="0.35">
      <c r="A4" s="54" t="s">
        <v>63</v>
      </c>
      <c r="B4" s="54"/>
      <c r="F4" s="2"/>
      <c r="G4" s="2"/>
      <c r="H4" s="2"/>
    </row>
    <row r="5" spans="1:12" ht="15.75" customHeight="1" thickBot="1" x14ac:dyDescent="0.35">
      <c r="A5" s="55" t="s">
        <v>1</v>
      </c>
      <c r="B5" s="57">
        <v>2022</v>
      </c>
      <c r="C5" s="57"/>
      <c r="D5" s="57" t="s">
        <v>34</v>
      </c>
      <c r="E5" s="57"/>
      <c r="F5" s="58" t="s">
        <v>34</v>
      </c>
      <c r="G5" s="58"/>
      <c r="H5" s="58"/>
    </row>
    <row r="6" spans="1:12" ht="21" thickBot="1" x14ac:dyDescent="0.35">
      <c r="A6" s="56"/>
      <c r="B6" s="3" t="s">
        <v>2</v>
      </c>
      <c r="C6" s="3" t="s">
        <v>3</v>
      </c>
      <c r="D6" s="3" t="s">
        <v>2</v>
      </c>
      <c r="E6" s="3" t="s">
        <v>3</v>
      </c>
      <c r="F6" s="3" t="s">
        <v>26</v>
      </c>
      <c r="G6" s="3" t="s">
        <v>33</v>
      </c>
      <c r="H6" s="3" t="s">
        <v>27</v>
      </c>
    </row>
    <row r="7" spans="1:12" x14ac:dyDescent="0.3">
      <c r="A7" s="4" t="s">
        <v>4</v>
      </c>
      <c r="B7" s="5">
        <v>6079563</v>
      </c>
      <c r="C7" s="5">
        <v>3880960</v>
      </c>
      <c r="D7" s="5">
        <v>4620387</v>
      </c>
      <c r="E7" s="5">
        <v>3374016</v>
      </c>
      <c r="F7" s="5">
        <f>E7-D7</f>
        <v>-1246371</v>
      </c>
      <c r="G7" s="6">
        <f t="shared" ref="G7:G30" si="0">(E7-C7)/C7</f>
        <v>-0.13062335092348284</v>
      </c>
      <c r="H7" s="6">
        <f t="shared" ref="H7:H30" si="1">E7/$E$30</f>
        <v>1.3066635753130752E-3</v>
      </c>
    </row>
    <row r="8" spans="1:12" x14ac:dyDescent="0.3">
      <c r="A8" s="4" t="s">
        <v>5</v>
      </c>
      <c r="B8" s="5">
        <v>56735</v>
      </c>
      <c r="C8" s="5">
        <v>163432</v>
      </c>
      <c r="D8" s="5">
        <v>8885</v>
      </c>
      <c r="E8" s="5">
        <v>124965</v>
      </c>
      <c r="F8" s="5">
        <f t="shared" ref="F8:F30" si="2">E8-D8</f>
        <v>116080</v>
      </c>
      <c r="G8" s="6">
        <f t="shared" si="0"/>
        <v>-0.23537006216652798</v>
      </c>
      <c r="H8" s="6">
        <f t="shared" si="1"/>
        <v>4.839550662741328E-5</v>
      </c>
    </row>
    <row r="9" spans="1:12" x14ac:dyDescent="0.3">
      <c r="A9" s="4" t="s">
        <v>17</v>
      </c>
      <c r="B9" s="5">
        <v>273634966</v>
      </c>
      <c r="C9" s="5">
        <v>2478941491</v>
      </c>
      <c r="D9" s="5">
        <v>342688532</v>
      </c>
      <c r="E9" s="5">
        <v>2574110609</v>
      </c>
      <c r="F9" s="5">
        <f t="shared" si="2"/>
        <v>2231422077</v>
      </c>
      <c r="G9" s="6">
        <f t="shared" si="0"/>
        <v>3.8391030343200627E-2</v>
      </c>
      <c r="H9" s="6">
        <f t="shared" si="1"/>
        <v>0.99688222332296506</v>
      </c>
      <c r="I9" s="19"/>
      <c r="J9" s="19"/>
      <c r="K9" s="19"/>
      <c r="L9" s="19"/>
    </row>
    <row r="10" spans="1:12" x14ac:dyDescent="0.3">
      <c r="A10" s="7" t="s">
        <v>6</v>
      </c>
      <c r="B10" s="5">
        <v>3891216</v>
      </c>
      <c r="C10" s="5">
        <v>47592294</v>
      </c>
      <c r="D10" s="5">
        <v>3209774</v>
      </c>
      <c r="E10" s="5">
        <v>43626884</v>
      </c>
      <c r="F10" s="5">
        <f t="shared" si="2"/>
        <v>40417110</v>
      </c>
      <c r="G10" s="6">
        <f t="shared" si="0"/>
        <v>-8.3320421579174145E-2</v>
      </c>
      <c r="H10" s="6">
        <f t="shared" si="1"/>
        <v>1.6895491967794104E-2</v>
      </c>
    </row>
    <row r="11" spans="1:12" x14ac:dyDescent="0.3">
      <c r="A11" s="7" t="s">
        <v>7</v>
      </c>
      <c r="B11" s="5">
        <v>6251460</v>
      </c>
      <c r="C11" s="5">
        <v>156433659</v>
      </c>
      <c r="D11" s="5">
        <v>6115206</v>
      </c>
      <c r="E11" s="5">
        <v>122656455</v>
      </c>
      <c r="F11" s="5">
        <f t="shared" si="2"/>
        <v>116541249</v>
      </c>
      <c r="G11" s="6">
        <f t="shared" si="0"/>
        <v>-0.21592030906852341</v>
      </c>
      <c r="H11" s="6">
        <f t="shared" si="1"/>
        <v>4.7501470658564547E-2</v>
      </c>
    </row>
    <row r="12" spans="1:12" x14ac:dyDescent="0.3">
      <c r="A12" s="7" t="s">
        <v>8</v>
      </c>
      <c r="B12" s="5">
        <v>17707569</v>
      </c>
      <c r="C12" s="5">
        <v>4035908</v>
      </c>
      <c r="D12" s="5">
        <v>9682528</v>
      </c>
      <c r="E12" s="5">
        <v>2006673</v>
      </c>
      <c r="F12" s="5">
        <f t="shared" si="2"/>
        <v>-7675855</v>
      </c>
      <c r="G12" s="6">
        <f t="shared" si="0"/>
        <v>-0.50279515786782059</v>
      </c>
      <c r="H12" s="6">
        <f t="shared" si="1"/>
        <v>7.7712924795383736E-4</v>
      </c>
    </row>
    <row r="13" spans="1:12" x14ac:dyDescent="0.3">
      <c r="A13" s="7" t="s">
        <v>9</v>
      </c>
      <c r="B13" s="5">
        <v>306622</v>
      </c>
      <c r="C13" s="5">
        <v>103381</v>
      </c>
      <c r="D13" s="5">
        <v>158409</v>
      </c>
      <c r="E13" s="5">
        <v>84302</v>
      </c>
      <c r="F13" s="5">
        <f t="shared" si="2"/>
        <v>-74107</v>
      </c>
      <c r="G13" s="6">
        <f t="shared" si="0"/>
        <v>-0.18455035257929406</v>
      </c>
      <c r="H13" s="6">
        <f t="shared" si="1"/>
        <v>3.2647845394343974E-5</v>
      </c>
    </row>
    <row r="14" spans="1:12" x14ac:dyDescent="0.3">
      <c r="A14" s="7" t="s">
        <v>10</v>
      </c>
      <c r="B14" s="5">
        <v>14340511</v>
      </c>
      <c r="C14" s="5">
        <v>39140550</v>
      </c>
      <c r="D14" s="5">
        <v>44780048</v>
      </c>
      <c r="E14" s="5">
        <v>37618487</v>
      </c>
      <c r="F14" s="5">
        <f t="shared" si="2"/>
        <v>-7161561</v>
      </c>
      <c r="G14" s="6">
        <f t="shared" si="0"/>
        <v>-3.8887113236783843E-2</v>
      </c>
      <c r="H14" s="6">
        <f t="shared" si="1"/>
        <v>1.4568605104803428E-2</v>
      </c>
    </row>
    <row r="15" spans="1:12" x14ac:dyDescent="0.3">
      <c r="A15" s="7" t="s">
        <v>11</v>
      </c>
      <c r="B15" s="5">
        <v>543867</v>
      </c>
      <c r="C15" s="5">
        <v>6085177</v>
      </c>
      <c r="D15" s="5">
        <v>937285</v>
      </c>
      <c r="E15" s="5">
        <v>14914813</v>
      </c>
      <c r="F15" s="5">
        <f t="shared" si="2"/>
        <v>13977528</v>
      </c>
      <c r="G15" s="6">
        <f t="shared" si="0"/>
        <v>1.4510072591150593</v>
      </c>
      <c r="H15" s="6">
        <f t="shared" si="1"/>
        <v>5.7760967581973336E-3</v>
      </c>
    </row>
    <row r="16" spans="1:12" ht="20.399999999999999" x14ac:dyDescent="0.3">
      <c r="A16" s="7" t="s">
        <v>12</v>
      </c>
      <c r="B16" s="5">
        <v>9550467</v>
      </c>
      <c r="C16" s="5">
        <v>89479407</v>
      </c>
      <c r="D16" s="5">
        <v>19078077</v>
      </c>
      <c r="E16" s="5">
        <v>70692794</v>
      </c>
      <c r="F16" s="5">
        <f t="shared" si="2"/>
        <v>51614717</v>
      </c>
      <c r="G16" s="6">
        <f t="shared" si="0"/>
        <v>-0.20995459882741513</v>
      </c>
      <c r="H16" s="6">
        <f t="shared" si="1"/>
        <v>2.7377374309105442E-2</v>
      </c>
    </row>
    <row r="17" spans="1:9" x14ac:dyDescent="0.3">
      <c r="A17" s="7" t="s">
        <v>13</v>
      </c>
      <c r="B17" s="5">
        <v>71560792</v>
      </c>
      <c r="C17" s="5">
        <v>72945106</v>
      </c>
      <c r="D17" s="5">
        <v>82934832</v>
      </c>
      <c r="E17" s="5">
        <v>71670135</v>
      </c>
      <c r="F17" s="5">
        <f t="shared" si="2"/>
        <v>-11264697</v>
      </c>
      <c r="G17" s="6">
        <f t="shared" si="0"/>
        <v>-1.7478499517157464E-2</v>
      </c>
      <c r="H17" s="6">
        <f t="shared" si="1"/>
        <v>2.7755871591086341E-2</v>
      </c>
    </row>
    <row r="18" spans="1:9" x14ac:dyDescent="0.3">
      <c r="A18" s="7" t="s">
        <v>14</v>
      </c>
      <c r="B18" s="5">
        <v>36431926</v>
      </c>
      <c r="C18" s="5">
        <v>102838803</v>
      </c>
      <c r="D18" s="5">
        <v>42269564</v>
      </c>
      <c r="E18" s="5">
        <v>138935518</v>
      </c>
      <c r="F18" s="5">
        <f t="shared" si="2"/>
        <v>96665954</v>
      </c>
      <c r="G18" s="6">
        <f t="shared" si="0"/>
        <v>0.35100286999645453</v>
      </c>
      <c r="H18" s="6">
        <f t="shared" si="1"/>
        <v>5.3805903910311662E-2</v>
      </c>
    </row>
    <row r="19" spans="1:9" x14ac:dyDescent="0.3">
      <c r="A19" s="7" t="s">
        <v>15</v>
      </c>
      <c r="B19" s="5">
        <v>33565173</v>
      </c>
      <c r="C19" s="5">
        <v>84891995</v>
      </c>
      <c r="D19" s="5">
        <v>59119676</v>
      </c>
      <c r="E19" s="5">
        <v>81082615</v>
      </c>
      <c r="F19" s="5">
        <f t="shared" si="2"/>
        <v>21962939</v>
      </c>
      <c r="G19" s="6">
        <f t="shared" si="0"/>
        <v>-4.4873253361521308E-2</v>
      </c>
      <c r="H19" s="6">
        <f t="shared" si="1"/>
        <v>3.1401066151326366E-2</v>
      </c>
    </row>
    <row r="20" spans="1:9" x14ac:dyDescent="0.3">
      <c r="A20" s="7" t="s">
        <v>29</v>
      </c>
      <c r="B20" s="5">
        <v>64100840</v>
      </c>
      <c r="C20" s="5">
        <v>796138547</v>
      </c>
      <c r="D20" s="5">
        <v>58317043</v>
      </c>
      <c r="E20" s="5">
        <v>935246457</v>
      </c>
      <c r="F20" s="5">
        <f t="shared" si="2"/>
        <v>876929414</v>
      </c>
      <c r="G20" s="6">
        <f t="shared" si="0"/>
        <v>0.17472826874692202</v>
      </c>
      <c r="H20" s="6">
        <f t="shared" si="1"/>
        <v>0.36219522352665379</v>
      </c>
    </row>
    <row r="21" spans="1:9" x14ac:dyDescent="0.3">
      <c r="A21" s="7" t="s">
        <v>30</v>
      </c>
      <c r="B21" s="5">
        <v>5478796</v>
      </c>
      <c r="C21" s="5">
        <v>1022526501</v>
      </c>
      <c r="D21" s="5">
        <v>6478633</v>
      </c>
      <c r="E21" s="5">
        <v>1012199515</v>
      </c>
      <c r="F21" s="5">
        <f t="shared" si="2"/>
        <v>1005720882</v>
      </c>
      <c r="G21" s="6">
        <f t="shared" si="0"/>
        <v>-1.0099480052497925E-2</v>
      </c>
      <c r="H21" s="6">
        <f t="shared" si="1"/>
        <v>0.39199702585881652</v>
      </c>
      <c r="I21" s="22"/>
    </row>
    <row r="22" spans="1:9" x14ac:dyDescent="0.3">
      <c r="A22" s="7" t="s">
        <v>16</v>
      </c>
      <c r="B22" s="5">
        <v>9905727</v>
      </c>
      <c r="C22" s="5">
        <v>56730163</v>
      </c>
      <c r="D22" s="5">
        <v>9607457</v>
      </c>
      <c r="E22" s="5">
        <v>43375961</v>
      </c>
      <c r="F22" s="5">
        <f t="shared" si="2"/>
        <v>33768504</v>
      </c>
      <c r="G22" s="6">
        <f t="shared" si="0"/>
        <v>-0.23539861854442407</v>
      </c>
      <c r="H22" s="6">
        <f t="shared" si="1"/>
        <v>1.6798316392957386E-2</v>
      </c>
    </row>
    <row r="23" spans="1:9" x14ac:dyDescent="0.3">
      <c r="A23" s="4" t="s">
        <v>31</v>
      </c>
      <c r="B23" s="5">
        <v>0</v>
      </c>
      <c r="C23" s="5">
        <v>0</v>
      </c>
      <c r="D23" s="5">
        <v>0</v>
      </c>
      <c r="E23" s="5">
        <v>0</v>
      </c>
      <c r="F23" s="5">
        <f t="shared" ref="F23" si="3">E23-D23</f>
        <v>0</v>
      </c>
      <c r="G23" s="17" t="s">
        <v>28</v>
      </c>
      <c r="H23" s="6">
        <f t="shared" ref="H23" si="4">E23/$E$30</f>
        <v>0</v>
      </c>
    </row>
    <row r="24" spans="1:9" ht="20.399999999999999" x14ac:dyDescent="0.3">
      <c r="A24" s="4" t="s">
        <v>18</v>
      </c>
      <c r="B24" s="5">
        <v>66560</v>
      </c>
      <c r="C24" s="5">
        <v>110661</v>
      </c>
      <c r="D24" s="5">
        <v>12643</v>
      </c>
      <c r="E24" s="5">
        <v>95969</v>
      </c>
      <c r="F24" s="5">
        <f t="shared" si="2"/>
        <v>83326</v>
      </c>
      <c r="G24" s="6">
        <f t="shared" si="0"/>
        <v>-0.1327658343951347</v>
      </c>
      <c r="H24" s="6">
        <f t="shared" si="1"/>
        <v>3.7166153527197414E-5</v>
      </c>
    </row>
    <row r="25" spans="1:9" ht="20.399999999999999" x14ac:dyDescent="0.3">
      <c r="A25" s="4" t="s">
        <v>19</v>
      </c>
      <c r="B25" s="5">
        <v>764547</v>
      </c>
      <c r="C25" s="5">
        <v>3603241</v>
      </c>
      <c r="D25" s="5">
        <v>989489</v>
      </c>
      <c r="E25" s="5">
        <v>3038347</v>
      </c>
      <c r="F25" s="5">
        <f t="shared" si="2"/>
        <v>2048858</v>
      </c>
      <c r="G25" s="6">
        <f t="shared" si="0"/>
        <v>-0.15677385997772561</v>
      </c>
      <c r="H25" s="6">
        <f t="shared" si="1"/>
        <v>1.1766682060967571E-3</v>
      </c>
    </row>
    <row r="26" spans="1:9" ht="20.399999999999999" x14ac:dyDescent="0.3">
      <c r="A26" s="4" t="s">
        <v>20</v>
      </c>
      <c r="B26" s="5">
        <v>0</v>
      </c>
      <c r="C26" s="8">
        <v>0</v>
      </c>
      <c r="D26" s="5">
        <v>0</v>
      </c>
      <c r="E26" s="8">
        <v>0</v>
      </c>
      <c r="F26" s="5">
        <f t="shared" si="2"/>
        <v>0</v>
      </c>
      <c r="G26" s="17" t="s">
        <v>28</v>
      </c>
      <c r="H26" s="6">
        <f t="shared" si="1"/>
        <v>0</v>
      </c>
    </row>
    <row r="27" spans="1:9" ht="20.399999999999999" x14ac:dyDescent="0.3">
      <c r="A27" s="4" t="s">
        <v>21</v>
      </c>
      <c r="B27" s="5">
        <v>854268</v>
      </c>
      <c r="C27" s="5">
        <v>1319918</v>
      </c>
      <c r="D27" s="5">
        <v>980242</v>
      </c>
      <c r="E27" s="5">
        <v>1417305</v>
      </c>
      <c r="F27" s="5">
        <f t="shared" si="2"/>
        <v>437063</v>
      </c>
      <c r="G27" s="6">
        <f t="shared" si="0"/>
        <v>7.3782613768431066E-2</v>
      </c>
      <c r="H27" s="6">
        <f t="shared" si="1"/>
        <v>5.4888323547045955E-4</v>
      </c>
    </row>
    <row r="28" spans="1:9" x14ac:dyDescent="0.3">
      <c r="A28" s="4" t="s">
        <v>22</v>
      </c>
      <c r="B28" s="8">
        <v>0</v>
      </c>
      <c r="C28" s="5">
        <v>0</v>
      </c>
      <c r="D28" s="8">
        <v>0</v>
      </c>
      <c r="E28" s="5">
        <v>0</v>
      </c>
      <c r="F28" s="5">
        <f t="shared" si="2"/>
        <v>0</v>
      </c>
      <c r="G28" s="17" t="s">
        <v>28</v>
      </c>
      <c r="H28" s="6">
        <f t="shared" si="1"/>
        <v>0</v>
      </c>
    </row>
    <row r="29" spans="1:9" ht="21" thickBot="1" x14ac:dyDescent="0.35">
      <c r="A29" s="9" t="s">
        <v>23</v>
      </c>
      <c r="B29" s="10">
        <v>0</v>
      </c>
      <c r="C29" s="10">
        <v>0</v>
      </c>
      <c r="D29" s="10">
        <v>0</v>
      </c>
      <c r="E29" s="10">
        <v>0</v>
      </c>
      <c r="F29" s="10">
        <f t="shared" si="2"/>
        <v>0</v>
      </c>
      <c r="G29" s="26" t="s">
        <v>28</v>
      </c>
      <c r="H29" s="11">
        <f t="shared" si="1"/>
        <v>0</v>
      </c>
    </row>
    <row r="30" spans="1:9" x14ac:dyDescent="0.3">
      <c r="A30" s="24" t="s">
        <v>70</v>
      </c>
      <c r="B30" s="13">
        <f>SUM(B23:B29,B7,B8,B9)</f>
        <v>281456639</v>
      </c>
      <c r="C30" s="13">
        <f t="shared" ref="C30:E30" si="5">SUM(C23:C29,C7,C8,C9)</f>
        <v>2488019703</v>
      </c>
      <c r="D30" s="13">
        <f t="shared" si="5"/>
        <v>349300178</v>
      </c>
      <c r="E30" s="13">
        <f t="shared" si="5"/>
        <v>2582161211</v>
      </c>
      <c r="F30" s="13">
        <f t="shared" si="2"/>
        <v>2232861033</v>
      </c>
      <c r="G30" s="14">
        <f t="shared" si="0"/>
        <v>3.7837927041528739E-2</v>
      </c>
      <c r="H30" s="14">
        <f t="shared" si="1"/>
        <v>1</v>
      </c>
    </row>
    <row r="31" spans="1:9" x14ac:dyDescent="0.3">
      <c r="A31" s="24" t="s">
        <v>32</v>
      </c>
      <c r="B31" s="13">
        <v>11108513876</v>
      </c>
      <c r="C31" s="13">
        <v>19842178086</v>
      </c>
      <c r="D31" s="13">
        <v>11188869284</v>
      </c>
      <c r="E31" s="13">
        <v>20605080194</v>
      </c>
      <c r="F31" s="13">
        <f t="shared" ref="F31" si="6">E31-D31</f>
        <v>9416210910</v>
      </c>
      <c r="G31" s="14">
        <f t="shared" ref="G31" si="7">(E31-C31)/C31</f>
        <v>3.8448506242279877E-2</v>
      </c>
      <c r="H31" s="14"/>
    </row>
    <row r="32" spans="1:9" x14ac:dyDescent="0.3">
      <c r="A32" s="24"/>
      <c r="B32" s="13"/>
      <c r="C32" s="13"/>
      <c r="D32" s="13"/>
      <c r="E32" s="13"/>
      <c r="F32" s="13"/>
      <c r="G32" s="23" t="s">
        <v>71</v>
      </c>
      <c r="H32" s="14">
        <f>E30/E31</f>
        <v>0.12531672707354471</v>
      </c>
    </row>
    <row r="33" spans="1:9" x14ac:dyDescent="0.3">
      <c r="A33" s="12"/>
      <c r="B33" s="5"/>
      <c r="C33" s="5"/>
      <c r="D33" s="5"/>
      <c r="E33" s="5"/>
      <c r="F33" s="13"/>
      <c r="G33" s="23" t="s">
        <v>72</v>
      </c>
      <c r="H33" s="14">
        <f>E30/'ER-USA'!E30</f>
        <v>0.24746952329136096</v>
      </c>
    </row>
    <row r="34" spans="1:9" x14ac:dyDescent="0.3">
      <c r="A34" s="12"/>
      <c r="B34" s="13"/>
      <c r="C34" s="13"/>
      <c r="D34" s="13"/>
      <c r="E34" s="13"/>
      <c r="F34" s="13"/>
      <c r="G34" s="23" t="s">
        <v>73</v>
      </c>
      <c r="H34" s="14">
        <f>E30/'IT-USA'!E30</f>
        <v>3.8387418363135486E-2</v>
      </c>
    </row>
    <row r="35" spans="1:9" x14ac:dyDescent="0.3">
      <c r="A35" s="18" t="s">
        <v>24</v>
      </c>
    </row>
    <row r="36" spans="1:9" x14ac:dyDescent="0.3">
      <c r="D36" s="5"/>
      <c r="E36" s="6"/>
      <c r="F36" s="5"/>
      <c r="G36" s="6"/>
      <c r="H36" s="6"/>
      <c r="I36" s="6"/>
    </row>
  </sheetData>
  <mergeCells count="6">
    <mergeCell ref="A3:H3"/>
    <mergeCell ref="A4:B4"/>
    <mergeCell ref="A5:A6"/>
    <mergeCell ref="B5:C5"/>
    <mergeCell ref="D5:E5"/>
    <mergeCell ref="F5:H5"/>
  </mergeCells>
  <pageMargins left="0.25" right="0.25" top="0.75" bottom="0.75" header="0.3" footer="0.3"/>
  <pageSetup paperSize="9" scale="86"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00"/>
    <pageSetUpPr fitToPage="1"/>
  </sheetPr>
  <dimension ref="A1:L33"/>
  <sheetViews>
    <sheetView showGridLines="0" workbookViewId="0"/>
  </sheetViews>
  <sheetFormatPr defaultRowHeight="14.4" x14ac:dyDescent="0.3"/>
  <cols>
    <col min="1" max="1" width="44.109375" style="1" customWidth="1"/>
    <col min="2" max="2" width="11.44140625" style="1" bestFit="1" customWidth="1"/>
    <col min="3" max="3" width="11.88671875" style="1" bestFit="1" customWidth="1"/>
    <col min="4" max="5" width="11.44140625" style="1" bestFit="1" customWidth="1"/>
    <col min="6" max="6" width="10.88671875" style="1" customWidth="1"/>
    <col min="7" max="7" width="9.5546875" style="1" bestFit="1" customWidth="1"/>
    <col min="8" max="8" width="9.33203125" style="1" bestFit="1" customWidth="1"/>
    <col min="9" max="9" width="11.33203125" bestFit="1" customWidth="1"/>
    <col min="10" max="12" width="10.88671875" bestFit="1" customWidth="1"/>
  </cols>
  <sheetData>
    <row r="1" spans="1:12" x14ac:dyDescent="0.3">
      <c r="A1" s="16" t="s">
        <v>74</v>
      </c>
    </row>
    <row r="2" spans="1:12" ht="3.75" customHeight="1" x14ac:dyDescent="0.3"/>
    <row r="3" spans="1:12" x14ac:dyDescent="0.3">
      <c r="A3" s="53" t="s">
        <v>0</v>
      </c>
      <c r="B3" s="53"/>
      <c r="C3" s="53"/>
      <c r="D3" s="53"/>
      <c r="E3" s="53"/>
      <c r="F3" s="53"/>
      <c r="G3" s="53"/>
      <c r="H3" s="53"/>
    </row>
    <row r="4" spans="1:12" ht="15" thickBot="1" x14ac:dyDescent="0.35">
      <c r="A4" s="54" t="s">
        <v>63</v>
      </c>
      <c r="B4" s="54"/>
      <c r="F4" s="2"/>
      <c r="G4" s="2"/>
      <c r="H4" s="2"/>
    </row>
    <row r="5" spans="1:12" ht="15.75" customHeight="1" thickBot="1" x14ac:dyDescent="0.35">
      <c r="A5" s="55" t="s">
        <v>1</v>
      </c>
      <c r="B5" s="57">
        <v>2022</v>
      </c>
      <c r="C5" s="57"/>
      <c r="D5" s="57" t="s">
        <v>34</v>
      </c>
      <c r="E5" s="57"/>
      <c r="F5" s="58" t="s">
        <v>34</v>
      </c>
      <c r="G5" s="58"/>
      <c r="H5" s="58"/>
    </row>
    <row r="6" spans="1:12" ht="21" thickBot="1" x14ac:dyDescent="0.35">
      <c r="A6" s="56"/>
      <c r="B6" s="3" t="s">
        <v>2</v>
      </c>
      <c r="C6" s="3" t="s">
        <v>3</v>
      </c>
      <c r="D6" s="3" t="s">
        <v>2</v>
      </c>
      <c r="E6" s="3" t="s">
        <v>3</v>
      </c>
      <c r="F6" s="3" t="s">
        <v>26</v>
      </c>
      <c r="G6" s="3" t="s">
        <v>33</v>
      </c>
      <c r="H6" s="3" t="s">
        <v>27</v>
      </c>
    </row>
    <row r="7" spans="1:12" x14ac:dyDescent="0.3">
      <c r="A7" s="4" t="s">
        <v>4</v>
      </c>
      <c r="B7" s="5">
        <v>191420292</v>
      </c>
      <c r="C7" s="5">
        <v>11233577</v>
      </c>
      <c r="D7" s="5">
        <v>300289864</v>
      </c>
      <c r="E7" s="5">
        <v>10235193</v>
      </c>
      <c r="F7" s="5">
        <f>E7-D7</f>
        <v>-290054671</v>
      </c>
      <c r="G7" s="6">
        <f>(E7-C7)/C7</f>
        <v>-8.8874986124188232E-2</v>
      </c>
      <c r="H7" s="6">
        <f t="shared" ref="H7:H30" si="0">E7/$E$30</f>
        <v>9.8092184241438309E-4</v>
      </c>
    </row>
    <row r="8" spans="1:12" x14ac:dyDescent="0.3">
      <c r="A8" s="4" t="s">
        <v>5</v>
      </c>
      <c r="B8" s="5">
        <v>1848303</v>
      </c>
      <c r="C8" s="5">
        <v>1926499</v>
      </c>
      <c r="D8" s="5">
        <v>20721968</v>
      </c>
      <c r="E8" s="5">
        <v>1161184</v>
      </c>
      <c r="F8" s="5">
        <f t="shared" ref="F8:F30" si="1">E8-D8</f>
        <v>-19560784</v>
      </c>
      <c r="G8" s="6">
        <f t="shared" ref="G8:G30" si="2">(E8-C8)/C8</f>
        <v>-0.39725688931060954</v>
      </c>
      <c r="H8" s="6">
        <f t="shared" si="0"/>
        <v>1.1128571280112676E-4</v>
      </c>
    </row>
    <row r="9" spans="1:12" x14ac:dyDescent="0.3">
      <c r="A9" s="4" t="s">
        <v>17</v>
      </c>
      <c r="B9" s="5">
        <v>878810255</v>
      </c>
      <c r="C9" s="5">
        <v>10407802608</v>
      </c>
      <c r="D9" s="5">
        <v>1116452623</v>
      </c>
      <c r="E9" s="5">
        <v>10389127824</v>
      </c>
      <c r="F9" s="5">
        <f t="shared" si="1"/>
        <v>9272675201</v>
      </c>
      <c r="G9" s="6">
        <f t="shared" si="2"/>
        <v>-1.7943061281394355E-3</v>
      </c>
      <c r="H9" s="6">
        <f t="shared" si="0"/>
        <v>0.99567466936838522</v>
      </c>
      <c r="I9" s="19"/>
      <c r="J9" s="19"/>
      <c r="K9" s="19"/>
      <c r="L9" s="19"/>
    </row>
    <row r="10" spans="1:12" x14ac:dyDescent="0.3">
      <c r="A10" s="7" t="s">
        <v>6</v>
      </c>
      <c r="B10" s="5">
        <v>47007353</v>
      </c>
      <c r="C10" s="5">
        <v>791468785</v>
      </c>
      <c r="D10" s="5">
        <v>194543269</v>
      </c>
      <c r="E10" s="5">
        <v>805270521</v>
      </c>
      <c r="F10" s="5">
        <f t="shared" si="1"/>
        <v>610727252</v>
      </c>
      <c r="G10" s="6">
        <f t="shared" si="2"/>
        <v>1.7438130551162546E-2</v>
      </c>
      <c r="H10" s="6">
        <f t="shared" si="0"/>
        <v>7.7175627572563618E-2</v>
      </c>
    </row>
    <row r="11" spans="1:12" x14ac:dyDescent="0.3">
      <c r="A11" s="7" t="s">
        <v>7</v>
      </c>
      <c r="B11" s="5">
        <v>24142389</v>
      </c>
      <c r="C11" s="5">
        <v>469427522</v>
      </c>
      <c r="D11" s="5">
        <v>30201989</v>
      </c>
      <c r="E11" s="5">
        <v>347490118</v>
      </c>
      <c r="F11" s="5">
        <f t="shared" si="1"/>
        <v>317288129</v>
      </c>
      <c r="G11" s="6">
        <f t="shared" si="2"/>
        <v>-0.25975767990867821</v>
      </c>
      <c r="H11" s="6">
        <f t="shared" si="0"/>
        <v>3.3302805991968241E-2</v>
      </c>
    </row>
    <row r="12" spans="1:12" x14ac:dyDescent="0.3">
      <c r="A12" s="7" t="s">
        <v>8</v>
      </c>
      <c r="B12" s="5">
        <v>44529734</v>
      </c>
      <c r="C12" s="5">
        <v>28446951</v>
      </c>
      <c r="D12" s="5">
        <v>39050825</v>
      </c>
      <c r="E12" s="5">
        <v>27327217</v>
      </c>
      <c r="F12" s="5">
        <f t="shared" si="1"/>
        <v>-11723608</v>
      </c>
      <c r="G12" s="6">
        <f t="shared" si="2"/>
        <v>-3.9362179799163712E-2</v>
      </c>
      <c r="H12" s="6">
        <f t="shared" si="0"/>
        <v>2.6189896026091201E-3</v>
      </c>
    </row>
    <row r="13" spans="1:12" x14ac:dyDescent="0.3">
      <c r="A13" s="7" t="s">
        <v>9</v>
      </c>
      <c r="B13" s="5">
        <v>11420150</v>
      </c>
      <c r="C13" s="5">
        <v>1112755</v>
      </c>
      <c r="D13" s="5">
        <v>27465340</v>
      </c>
      <c r="E13" s="5">
        <v>654268</v>
      </c>
      <c r="F13" s="5">
        <f t="shared" si="1"/>
        <v>-26811072</v>
      </c>
      <c r="G13" s="6">
        <f t="shared" si="2"/>
        <v>-0.41202870353312276</v>
      </c>
      <c r="H13" s="6">
        <f t="shared" si="0"/>
        <v>6.2703827079056893E-5</v>
      </c>
    </row>
    <row r="14" spans="1:12" x14ac:dyDescent="0.3">
      <c r="A14" s="7" t="s">
        <v>10</v>
      </c>
      <c r="B14" s="5">
        <v>72390646</v>
      </c>
      <c r="C14" s="5">
        <v>370694626</v>
      </c>
      <c r="D14" s="5">
        <v>96476843</v>
      </c>
      <c r="E14" s="5">
        <v>481886711</v>
      </c>
      <c r="F14" s="5">
        <f t="shared" si="1"/>
        <v>385409868</v>
      </c>
      <c r="G14" s="6">
        <f t="shared" si="2"/>
        <v>0.2999560209432332</v>
      </c>
      <c r="H14" s="6">
        <f t="shared" si="0"/>
        <v>4.6183125260962576E-2</v>
      </c>
    </row>
    <row r="15" spans="1:12" x14ac:dyDescent="0.3">
      <c r="A15" s="7" t="s">
        <v>11</v>
      </c>
      <c r="B15" s="5">
        <v>146710251</v>
      </c>
      <c r="C15" s="5">
        <v>1279283430</v>
      </c>
      <c r="D15" s="5">
        <v>134774386</v>
      </c>
      <c r="E15" s="5">
        <v>595983170</v>
      </c>
      <c r="F15" s="5">
        <f t="shared" si="1"/>
        <v>461208784</v>
      </c>
      <c r="G15" s="6">
        <f t="shared" si="2"/>
        <v>-0.53412734346133128</v>
      </c>
      <c r="H15" s="6">
        <f t="shared" si="0"/>
        <v>5.7117917479852551E-2</v>
      </c>
    </row>
    <row r="16" spans="1:12" ht="20.399999999999999" x14ac:dyDescent="0.3">
      <c r="A16" s="7" t="s">
        <v>12</v>
      </c>
      <c r="B16" s="5">
        <v>25565506</v>
      </c>
      <c r="C16" s="5">
        <v>786217583</v>
      </c>
      <c r="D16" s="5">
        <v>34383808</v>
      </c>
      <c r="E16" s="5">
        <v>715842163</v>
      </c>
      <c r="F16" s="5">
        <f t="shared" si="1"/>
        <v>681458355</v>
      </c>
      <c r="G16" s="6">
        <f t="shared" si="2"/>
        <v>-8.9511378938468736E-2</v>
      </c>
      <c r="H16" s="6">
        <f t="shared" si="0"/>
        <v>6.860498022927923E-2</v>
      </c>
    </row>
    <row r="17" spans="1:8" x14ac:dyDescent="0.3">
      <c r="A17" s="7" t="s">
        <v>13</v>
      </c>
      <c r="B17" s="5">
        <v>83457350</v>
      </c>
      <c r="C17" s="5">
        <v>216831028</v>
      </c>
      <c r="D17" s="5">
        <v>99909162</v>
      </c>
      <c r="E17" s="5">
        <v>260166954</v>
      </c>
      <c r="F17" s="5">
        <f t="shared" si="1"/>
        <v>160257792</v>
      </c>
      <c r="G17" s="6">
        <f t="shared" si="2"/>
        <v>0.19986035393421647</v>
      </c>
      <c r="H17" s="6">
        <f t="shared" si="0"/>
        <v>2.4933916522435682E-2</v>
      </c>
    </row>
    <row r="18" spans="1:8" x14ac:dyDescent="0.3">
      <c r="A18" s="7" t="s">
        <v>14</v>
      </c>
      <c r="B18" s="5">
        <v>72653427</v>
      </c>
      <c r="C18" s="5">
        <v>187887545</v>
      </c>
      <c r="D18" s="5">
        <v>84721748</v>
      </c>
      <c r="E18" s="5">
        <v>241823799</v>
      </c>
      <c r="F18" s="5">
        <f t="shared" si="1"/>
        <v>157102051</v>
      </c>
      <c r="G18" s="6">
        <f t="shared" si="2"/>
        <v>0.28706668129598478</v>
      </c>
      <c r="H18" s="6">
        <f t="shared" si="0"/>
        <v>2.3175942696412804E-2</v>
      </c>
    </row>
    <row r="19" spans="1:8" x14ac:dyDescent="0.3">
      <c r="A19" s="7" t="s">
        <v>15</v>
      </c>
      <c r="B19" s="5">
        <v>59068841</v>
      </c>
      <c r="C19" s="5">
        <v>397280733</v>
      </c>
      <c r="D19" s="5">
        <v>92268635</v>
      </c>
      <c r="E19" s="5">
        <v>351602036</v>
      </c>
      <c r="F19" s="5">
        <f t="shared" si="1"/>
        <v>259333401</v>
      </c>
      <c r="G19" s="6">
        <f t="shared" si="2"/>
        <v>-0.11497838481887819</v>
      </c>
      <c r="H19" s="6">
        <f t="shared" si="0"/>
        <v>3.3696884557992045E-2</v>
      </c>
    </row>
    <row r="20" spans="1:8" x14ac:dyDescent="0.3">
      <c r="A20" s="7" t="s">
        <v>29</v>
      </c>
      <c r="B20" s="5">
        <v>227170740</v>
      </c>
      <c r="C20" s="5">
        <v>3032729632</v>
      </c>
      <c r="D20" s="5">
        <v>206756858</v>
      </c>
      <c r="E20" s="5">
        <v>3434764393</v>
      </c>
      <c r="F20" s="5">
        <f t="shared" si="1"/>
        <v>3228007535</v>
      </c>
      <c r="G20" s="6">
        <f t="shared" si="2"/>
        <v>0.13256531566741389</v>
      </c>
      <c r="H20" s="6">
        <f t="shared" si="0"/>
        <v>0.329181424975658</v>
      </c>
    </row>
    <row r="21" spans="1:8" x14ac:dyDescent="0.3">
      <c r="A21" s="7" t="s">
        <v>30</v>
      </c>
      <c r="B21" s="5">
        <v>30389673</v>
      </c>
      <c r="C21" s="5">
        <v>2616829304</v>
      </c>
      <c r="D21" s="5">
        <v>41725852</v>
      </c>
      <c r="E21" s="5">
        <v>2906048246</v>
      </c>
      <c r="F21" s="5">
        <f t="shared" si="1"/>
        <v>2864322394</v>
      </c>
      <c r="G21" s="6">
        <f t="shared" si="2"/>
        <v>0.11052266250531105</v>
      </c>
      <c r="H21" s="6">
        <f t="shared" si="0"/>
        <v>0.27851025375011557</v>
      </c>
    </row>
    <row r="22" spans="1:8" x14ac:dyDescent="0.3">
      <c r="A22" s="7" t="s">
        <v>16</v>
      </c>
      <c r="B22" s="5">
        <v>34304195</v>
      </c>
      <c r="C22" s="5">
        <v>229592714</v>
      </c>
      <c r="D22" s="5">
        <v>34173908</v>
      </c>
      <c r="E22" s="5">
        <v>220268228</v>
      </c>
      <c r="F22" s="5">
        <f t="shared" si="1"/>
        <v>186094320</v>
      </c>
      <c r="G22" s="6">
        <f t="shared" si="2"/>
        <v>-4.061316161801197E-2</v>
      </c>
      <c r="H22" s="6">
        <f t="shared" si="0"/>
        <v>2.111009690145671E-2</v>
      </c>
    </row>
    <row r="23" spans="1:8" x14ac:dyDescent="0.3">
      <c r="A23" s="4" t="s">
        <v>31</v>
      </c>
      <c r="B23" s="5">
        <v>0</v>
      </c>
      <c r="C23" s="5">
        <v>0</v>
      </c>
      <c r="D23" s="5">
        <v>0</v>
      </c>
      <c r="E23" s="5">
        <v>0</v>
      </c>
      <c r="F23" s="5">
        <f t="shared" si="1"/>
        <v>0</v>
      </c>
      <c r="G23" s="17" t="s">
        <v>28</v>
      </c>
      <c r="H23" s="6">
        <f t="shared" si="0"/>
        <v>0</v>
      </c>
    </row>
    <row r="24" spans="1:8" ht="20.399999999999999" x14ac:dyDescent="0.3">
      <c r="A24" s="4" t="s">
        <v>18</v>
      </c>
      <c r="B24" s="5">
        <v>6087594</v>
      </c>
      <c r="C24" s="5">
        <v>142443</v>
      </c>
      <c r="D24" s="5">
        <v>6784242</v>
      </c>
      <c r="E24" s="5">
        <v>309928</v>
      </c>
      <c r="F24" s="5">
        <f t="shared" si="1"/>
        <v>-6474314</v>
      </c>
      <c r="G24" s="6">
        <f t="shared" si="2"/>
        <v>1.1758036547952515</v>
      </c>
      <c r="H24" s="6">
        <f t="shared" si="0"/>
        <v>2.9702922531681124E-5</v>
      </c>
    </row>
    <row r="25" spans="1:8" ht="20.399999999999999" x14ac:dyDescent="0.3">
      <c r="A25" s="4" t="s">
        <v>19</v>
      </c>
      <c r="B25" s="5">
        <v>2080779</v>
      </c>
      <c r="C25" s="5">
        <v>40008732</v>
      </c>
      <c r="D25" s="5">
        <v>4520715</v>
      </c>
      <c r="E25" s="5">
        <v>28765865</v>
      </c>
      <c r="F25" s="5">
        <f t="shared" si="1"/>
        <v>24245150</v>
      </c>
      <c r="G25" s="6">
        <f t="shared" si="2"/>
        <v>-0.2810103304448639</v>
      </c>
      <c r="H25" s="6">
        <f t="shared" si="0"/>
        <v>2.7568669486196713E-3</v>
      </c>
    </row>
    <row r="26" spans="1:8" ht="20.399999999999999" x14ac:dyDescent="0.3">
      <c r="A26" s="4" t="s">
        <v>20</v>
      </c>
      <c r="B26" s="5">
        <v>0</v>
      </c>
      <c r="C26" s="5">
        <v>74338</v>
      </c>
      <c r="D26" s="5">
        <v>0</v>
      </c>
      <c r="E26" s="5">
        <v>44328</v>
      </c>
      <c r="F26" s="5">
        <f t="shared" si="1"/>
        <v>44328</v>
      </c>
      <c r="G26" s="6">
        <f t="shared" si="2"/>
        <v>-0.40369662891118946</v>
      </c>
      <c r="H26" s="6">
        <f t="shared" si="0"/>
        <v>4.2483129952258616E-6</v>
      </c>
    </row>
    <row r="27" spans="1:8" ht="20.399999999999999" x14ac:dyDescent="0.3">
      <c r="A27" s="4" t="s">
        <v>21</v>
      </c>
      <c r="B27" s="5">
        <v>4629050</v>
      </c>
      <c r="C27" s="5">
        <v>2458054</v>
      </c>
      <c r="D27" s="5">
        <v>3308067</v>
      </c>
      <c r="E27" s="5">
        <v>4615124</v>
      </c>
      <c r="F27" s="5">
        <f t="shared" si="1"/>
        <v>1307057</v>
      </c>
      <c r="G27" s="6">
        <f t="shared" si="2"/>
        <v>0.87755191708562952</v>
      </c>
      <c r="H27" s="6">
        <f t="shared" si="0"/>
        <v>4.4230489225272421E-4</v>
      </c>
    </row>
    <row r="28" spans="1:8" x14ac:dyDescent="0.3">
      <c r="A28" s="4" t="s">
        <v>22</v>
      </c>
      <c r="B28" s="8">
        <v>0</v>
      </c>
      <c r="C28" s="5">
        <v>0</v>
      </c>
      <c r="D28" s="8">
        <v>0</v>
      </c>
      <c r="E28" s="5">
        <v>0</v>
      </c>
      <c r="F28" s="5">
        <f t="shared" si="1"/>
        <v>0</v>
      </c>
      <c r="G28" s="17" t="s">
        <v>28</v>
      </c>
      <c r="H28" s="6">
        <f t="shared" si="0"/>
        <v>0</v>
      </c>
    </row>
    <row r="29" spans="1:8" ht="21" thickBot="1" x14ac:dyDescent="0.35">
      <c r="A29" s="9" t="s">
        <v>23</v>
      </c>
      <c r="B29" s="10">
        <v>0</v>
      </c>
      <c r="C29" s="10">
        <v>0</v>
      </c>
      <c r="D29" s="10">
        <v>0</v>
      </c>
      <c r="E29" s="10">
        <v>0</v>
      </c>
      <c r="F29" s="10">
        <f t="shared" si="1"/>
        <v>0</v>
      </c>
      <c r="G29" s="26" t="s">
        <v>28</v>
      </c>
      <c r="H29" s="11">
        <f t="shared" si="0"/>
        <v>0</v>
      </c>
    </row>
    <row r="30" spans="1:8" x14ac:dyDescent="0.3">
      <c r="A30" s="24" t="s">
        <v>25</v>
      </c>
      <c r="B30" s="13">
        <f>SUM(B23:B29,B7,B8,B9)</f>
        <v>1084876273</v>
      </c>
      <c r="C30" s="13">
        <f t="shared" ref="C30:E30" si="3">SUM(C23:C29,C7,C8,C9)</f>
        <v>10463646251</v>
      </c>
      <c r="D30" s="13">
        <f t="shared" si="3"/>
        <v>1452077479</v>
      </c>
      <c r="E30" s="13">
        <f t="shared" si="3"/>
        <v>10434259446</v>
      </c>
      <c r="F30" s="13">
        <f t="shared" si="1"/>
        <v>8982181967</v>
      </c>
      <c r="G30" s="14">
        <f t="shared" si="2"/>
        <v>-2.8084669813060177E-3</v>
      </c>
      <c r="H30" s="14">
        <f t="shared" si="0"/>
        <v>1</v>
      </c>
    </row>
    <row r="31" spans="1:8" x14ac:dyDescent="0.3">
      <c r="A31" s="15"/>
      <c r="C31" s="20"/>
      <c r="D31" s="20"/>
      <c r="E31" s="20"/>
      <c r="F31" s="20"/>
      <c r="G31" s="6"/>
    </row>
    <row r="32" spans="1:8" x14ac:dyDescent="0.3">
      <c r="A32" s="18" t="s">
        <v>24</v>
      </c>
    </row>
    <row r="33" spans="4:9" x14ac:dyDescent="0.3">
      <c r="D33" s="5"/>
      <c r="E33" s="6"/>
      <c r="F33" s="5"/>
      <c r="G33" s="6"/>
      <c r="H33" s="6"/>
      <c r="I33" s="6"/>
    </row>
  </sheetData>
  <mergeCells count="6">
    <mergeCell ref="A3:H3"/>
    <mergeCell ref="A4:B4"/>
    <mergeCell ref="A5:A6"/>
    <mergeCell ref="B5:C5"/>
    <mergeCell ref="D5:E5"/>
    <mergeCell ref="F5:H5"/>
  </mergeCells>
  <pageMargins left="0.25" right="0.25" top="0.75" bottom="0.75" header="0.3" footer="0.3"/>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00"/>
    <pageSetUpPr fitToPage="1"/>
  </sheetPr>
  <dimension ref="A1:L33"/>
  <sheetViews>
    <sheetView showGridLines="0" workbookViewId="0"/>
  </sheetViews>
  <sheetFormatPr defaultRowHeight="14.4" x14ac:dyDescent="0.3"/>
  <cols>
    <col min="1" max="1" width="44.109375" style="1" customWidth="1"/>
    <col min="2" max="2" width="11.44140625" style="1" bestFit="1" customWidth="1"/>
    <col min="3" max="3" width="11.88671875" style="1" bestFit="1" customWidth="1"/>
    <col min="4" max="5" width="11.44140625" style="1" bestFit="1" customWidth="1"/>
    <col min="6" max="6" width="11.6640625" style="1" bestFit="1" customWidth="1"/>
    <col min="7" max="7" width="9.5546875" style="1" bestFit="1" customWidth="1"/>
    <col min="8" max="8" width="9.33203125" style="1" bestFit="1" customWidth="1"/>
    <col min="9" max="9" width="11.33203125" bestFit="1" customWidth="1"/>
    <col min="10" max="12" width="10.88671875" bestFit="1" customWidth="1"/>
  </cols>
  <sheetData>
    <row r="1" spans="1:12" x14ac:dyDescent="0.3">
      <c r="A1" s="25" t="s">
        <v>75</v>
      </c>
    </row>
    <row r="2" spans="1:12" ht="3.75" customHeight="1" x14ac:dyDescent="0.3"/>
    <row r="3" spans="1:12" x14ac:dyDescent="0.3">
      <c r="A3" s="53" t="s">
        <v>0</v>
      </c>
      <c r="B3" s="53"/>
      <c r="C3" s="53"/>
      <c r="D3" s="53"/>
      <c r="E3" s="53"/>
      <c r="F3" s="53"/>
      <c r="G3" s="53"/>
      <c r="H3" s="53"/>
    </row>
    <row r="4" spans="1:12" ht="15" thickBot="1" x14ac:dyDescent="0.35">
      <c r="A4" s="54" t="s">
        <v>63</v>
      </c>
      <c r="B4" s="54"/>
      <c r="F4" s="2"/>
      <c r="G4" s="2"/>
      <c r="H4" s="2"/>
    </row>
    <row r="5" spans="1:12" ht="15.75" customHeight="1" thickBot="1" x14ac:dyDescent="0.35">
      <c r="A5" s="55" t="s">
        <v>1</v>
      </c>
      <c r="B5" s="57">
        <v>2022</v>
      </c>
      <c r="C5" s="57"/>
      <c r="D5" s="57" t="s">
        <v>34</v>
      </c>
      <c r="E5" s="57"/>
      <c r="F5" s="58" t="s">
        <v>34</v>
      </c>
      <c r="G5" s="58"/>
      <c r="H5" s="58"/>
    </row>
    <row r="6" spans="1:12" ht="21" thickBot="1" x14ac:dyDescent="0.35">
      <c r="A6" s="56"/>
      <c r="B6" s="3" t="s">
        <v>2</v>
      </c>
      <c r="C6" s="3" t="s">
        <v>3</v>
      </c>
      <c r="D6" s="3" t="s">
        <v>2</v>
      </c>
      <c r="E6" s="3" t="s">
        <v>3</v>
      </c>
      <c r="F6" s="3" t="s">
        <v>26</v>
      </c>
      <c r="G6" s="3" t="s">
        <v>33</v>
      </c>
      <c r="H6" s="3" t="s">
        <v>27</v>
      </c>
    </row>
    <row r="7" spans="1:12" x14ac:dyDescent="0.3">
      <c r="A7" s="4" t="s">
        <v>4</v>
      </c>
      <c r="B7" s="5">
        <v>867281076</v>
      </c>
      <c r="C7" s="5">
        <v>114455265</v>
      </c>
      <c r="D7" s="5">
        <v>897091129</v>
      </c>
      <c r="E7" s="5">
        <v>105741843</v>
      </c>
      <c r="F7" s="5">
        <f>E7-D7</f>
        <v>-791349286</v>
      </c>
      <c r="G7" s="6">
        <f>(E7-C7)/C7</f>
        <v>-7.6129499154101818E-2</v>
      </c>
      <c r="H7" s="6">
        <f t="shared" ref="H7:H30" si="0">E7/$E$30</f>
        <v>1.5719995902804187E-3</v>
      </c>
    </row>
    <row r="8" spans="1:12" x14ac:dyDescent="0.3">
      <c r="A8" s="4" t="s">
        <v>5</v>
      </c>
      <c r="B8" s="5">
        <v>7579568764</v>
      </c>
      <c r="C8" s="5">
        <v>33443094</v>
      </c>
      <c r="D8" s="5">
        <v>7083883587</v>
      </c>
      <c r="E8" s="5">
        <v>30162488</v>
      </c>
      <c r="F8" s="5">
        <f t="shared" ref="F8:F30" si="1">E8-D8</f>
        <v>-7053721099</v>
      </c>
      <c r="G8" s="6">
        <f t="shared" ref="G8:G30" si="2">(E8-C8)/C8</f>
        <v>-9.8095170261459655E-2</v>
      </c>
      <c r="H8" s="6">
        <f t="shared" si="0"/>
        <v>4.4840734218939277E-4</v>
      </c>
    </row>
    <row r="9" spans="1:12" x14ac:dyDescent="0.3">
      <c r="A9" s="4" t="s">
        <v>17</v>
      </c>
      <c r="B9" s="5">
        <v>15399489136</v>
      </c>
      <c r="C9" s="5">
        <v>64420654121</v>
      </c>
      <c r="D9" s="5">
        <v>16197037851</v>
      </c>
      <c r="E9" s="5">
        <v>66728093645</v>
      </c>
      <c r="F9" s="5">
        <f t="shared" si="1"/>
        <v>50531055794</v>
      </c>
      <c r="G9" s="6">
        <f t="shared" si="2"/>
        <v>3.5818318759477101E-2</v>
      </c>
      <c r="H9" s="6">
        <f t="shared" si="0"/>
        <v>0.99200593534324355</v>
      </c>
      <c r="I9" s="19"/>
      <c r="J9" s="19"/>
      <c r="K9" s="19"/>
      <c r="L9" s="19"/>
    </row>
    <row r="10" spans="1:12" x14ac:dyDescent="0.3">
      <c r="A10" s="7" t="s">
        <v>6</v>
      </c>
      <c r="B10" s="5">
        <v>407206141</v>
      </c>
      <c r="C10" s="5">
        <v>6534402651</v>
      </c>
      <c r="D10" s="5">
        <v>436505647</v>
      </c>
      <c r="E10" s="5">
        <v>6599475987</v>
      </c>
      <c r="F10" s="5">
        <f t="shared" si="1"/>
        <v>6162970340</v>
      </c>
      <c r="G10" s="6">
        <f t="shared" si="2"/>
        <v>9.9585745592279083E-3</v>
      </c>
      <c r="H10" s="6">
        <f t="shared" si="0"/>
        <v>9.8110390866078076E-2</v>
      </c>
    </row>
    <row r="11" spans="1:12" x14ac:dyDescent="0.3">
      <c r="A11" s="7" t="s">
        <v>7</v>
      </c>
      <c r="B11" s="5">
        <v>316969747</v>
      </c>
      <c r="C11" s="5">
        <v>5915585698</v>
      </c>
      <c r="D11" s="5">
        <v>320927420</v>
      </c>
      <c r="E11" s="5">
        <v>5584846939</v>
      </c>
      <c r="F11" s="5">
        <f t="shared" si="1"/>
        <v>5263919519</v>
      </c>
      <c r="G11" s="6">
        <f t="shared" si="2"/>
        <v>-5.5909723209963715E-2</v>
      </c>
      <c r="H11" s="6">
        <f t="shared" si="0"/>
        <v>8.3026518649640432E-2</v>
      </c>
    </row>
    <row r="12" spans="1:12" x14ac:dyDescent="0.3">
      <c r="A12" s="7" t="s">
        <v>8</v>
      </c>
      <c r="B12" s="5">
        <v>510874252</v>
      </c>
      <c r="C12" s="5">
        <v>638280688</v>
      </c>
      <c r="D12" s="5">
        <v>396827738</v>
      </c>
      <c r="E12" s="5">
        <v>427013830</v>
      </c>
      <c r="F12" s="5">
        <f t="shared" si="1"/>
        <v>30186092</v>
      </c>
      <c r="G12" s="6">
        <f t="shared" si="2"/>
        <v>-0.33099365525531926</v>
      </c>
      <c r="H12" s="6">
        <f t="shared" si="0"/>
        <v>6.3481545881895812E-3</v>
      </c>
    </row>
    <row r="13" spans="1:12" x14ac:dyDescent="0.3">
      <c r="A13" s="7" t="s">
        <v>9</v>
      </c>
      <c r="B13" s="5">
        <v>405537627</v>
      </c>
      <c r="C13" s="5">
        <v>2818949061</v>
      </c>
      <c r="D13" s="5">
        <v>532924057</v>
      </c>
      <c r="E13" s="5">
        <v>2351064585</v>
      </c>
      <c r="F13" s="5">
        <f t="shared" si="1"/>
        <v>1818140528</v>
      </c>
      <c r="G13" s="6">
        <f t="shared" si="2"/>
        <v>-0.16597833656278332</v>
      </c>
      <c r="H13" s="6">
        <f t="shared" si="0"/>
        <v>3.4951845546543035E-2</v>
      </c>
    </row>
    <row r="14" spans="1:12" x14ac:dyDescent="0.3">
      <c r="A14" s="7" t="s">
        <v>10</v>
      </c>
      <c r="B14" s="5">
        <v>1667585640</v>
      </c>
      <c r="C14" s="5">
        <v>2742840524</v>
      </c>
      <c r="D14" s="5">
        <v>1723633510</v>
      </c>
      <c r="E14" s="5">
        <v>2903706727</v>
      </c>
      <c r="F14" s="5">
        <f t="shared" si="1"/>
        <v>1180073217</v>
      </c>
      <c r="G14" s="6">
        <f t="shared" si="2"/>
        <v>5.8649491865244152E-2</v>
      </c>
      <c r="H14" s="6">
        <f t="shared" si="0"/>
        <v>4.3167639750127065E-2</v>
      </c>
    </row>
    <row r="15" spans="1:12" x14ac:dyDescent="0.3">
      <c r="A15" s="7" t="s">
        <v>11</v>
      </c>
      <c r="B15" s="5">
        <v>3639372309</v>
      </c>
      <c r="C15" s="5">
        <v>7237957169</v>
      </c>
      <c r="D15" s="5">
        <v>4351290452</v>
      </c>
      <c r="E15" s="5">
        <v>8018631458</v>
      </c>
      <c r="F15" s="5">
        <f t="shared" si="1"/>
        <v>3667341006</v>
      </c>
      <c r="G15" s="6">
        <f t="shared" si="2"/>
        <v>0.10785837367808829</v>
      </c>
      <c r="H15" s="6">
        <f t="shared" si="0"/>
        <v>0.11920811108413985</v>
      </c>
    </row>
    <row r="16" spans="1:12" ht="20.399999999999999" x14ac:dyDescent="0.3">
      <c r="A16" s="7" t="s">
        <v>12</v>
      </c>
      <c r="B16" s="5">
        <v>398934970</v>
      </c>
      <c r="C16" s="5">
        <v>2685645921</v>
      </c>
      <c r="D16" s="5">
        <v>434301001</v>
      </c>
      <c r="E16" s="5">
        <v>2433011602</v>
      </c>
      <c r="F16" s="5">
        <f t="shared" si="1"/>
        <v>1998710601</v>
      </c>
      <c r="G16" s="6">
        <f t="shared" si="2"/>
        <v>-9.4068364345636313E-2</v>
      </c>
      <c r="H16" s="6">
        <f t="shared" si="0"/>
        <v>3.6170101948114382E-2</v>
      </c>
    </row>
    <row r="17" spans="1:8" x14ac:dyDescent="0.3">
      <c r="A17" s="7" t="s">
        <v>13</v>
      </c>
      <c r="B17" s="5">
        <v>2075641943</v>
      </c>
      <c r="C17" s="5">
        <v>4286887542</v>
      </c>
      <c r="D17" s="5">
        <v>1511778066</v>
      </c>
      <c r="E17" s="5">
        <v>4176697630</v>
      </c>
      <c r="F17" s="5">
        <f t="shared" si="1"/>
        <v>2664919564</v>
      </c>
      <c r="G17" s="6">
        <f t="shared" si="2"/>
        <v>-2.5703942760437359E-2</v>
      </c>
      <c r="H17" s="6">
        <f t="shared" si="0"/>
        <v>6.2092420340027515E-2</v>
      </c>
    </row>
    <row r="18" spans="1:8" x14ac:dyDescent="0.3">
      <c r="A18" s="7" t="s">
        <v>14</v>
      </c>
      <c r="B18" s="5">
        <v>1260341458</v>
      </c>
      <c r="C18" s="5">
        <v>1826298101</v>
      </c>
      <c r="D18" s="5">
        <v>1408040516</v>
      </c>
      <c r="E18" s="5">
        <v>1910460836</v>
      </c>
      <c r="F18" s="5">
        <f t="shared" si="1"/>
        <v>502420320</v>
      </c>
      <c r="G18" s="6">
        <f t="shared" si="2"/>
        <v>4.6083788267597833E-2</v>
      </c>
      <c r="H18" s="6">
        <f t="shared" si="0"/>
        <v>2.8401657907918119E-2</v>
      </c>
    </row>
    <row r="19" spans="1:8" x14ac:dyDescent="0.3">
      <c r="A19" s="7" t="s">
        <v>15</v>
      </c>
      <c r="B19" s="5">
        <v>532088666</v>
      </c>
      <c r="C19" s="5">
        <v>2397489075</v>
      </c>
      <c r="D19" s="5">
        <v>582675493</v>
      </c>
      <c r="E19" s="5">
        <v>2544033324</v>
      </c>
      <c r="F19" s="5">
        <f t="shared" si="1"/>
        <v>1961357831</v>
      </c>
      <c r="G19" s="6">
        <f t="shared" si="2"/>
        <v>6.1124052880199259E-2</v>
      </c>
      <c r="H19" s="6">
        <f t="shared" si="0"/>
        <v>3.7820594284400093E-2</v>
      </c>
    </row>
    <row r="20" spans="1:8" x14ac:dyDescent="0.3">
      <c r="A20" s="7" t="s">
        <v>29</v>
      </c>
      <c r="B20" s="5">
        <v>2370868135</v>
      </c>
      <c r="C20" s="5">
        <v>11354642200</v>
      </c>
      <c r="D20" s="5">
        <v>2494898097</v>
      </c>
      <c r="E20" s="5">
        <v>12679822465</v>
      </c>
      <c r="F20" s="5">
        <f t="shared" si="1"/>
        <v>10184924368</v>
      </c>
      <c r="G20" s="6">
        <f t="shared" si="2"/>
        <v>0.11670823630180086</v>
      </c>
      <c r="H20" s="6">
        <f t="shared" si="0"/>
        <v>0.18850319943646573</v>
      </c>
    </row>
    <row r="21" spans="1:8" x14ac:dyDescent="0.3">
      <c r="A21" s="7" t="s">
        <v>30</v>
      </c>
      <c r="B21" s="5">
        <v>1218978576</v>
      </c>
      <c r="C21" s="5">
        <v>10431619554</v>
      </c>
      <c r="D21" s="5">
        <v>1356661404</v>
      </c>
      <c r="E21" s="5">
        <v>11643060075</v>
      </c>
      <c r="F21" s="5">
        <f t="shared" si="1"/>
        <v>10286398671</v>
      </c>
      <c r="G21" s="6">
        <f t="shared" si="2"/>
        <v>0.11613158577427929</v>
      </c>
      <c r="H21" s="6">
        <f t="shared" si="0"/>
        <v>0.17309028430221612</v>
      </c>
    </row>
    <row r="22" spans="1:8" x14ac:dyDescent="0.3">
      <c r="A22" s="7" t="s">
        <v>16</v>
      </c>
      <c r="B22" s="5">
        <v>595089672</v>
      </c>
      <c r="C22" s="5">
        <v>5550055937</v>
      </c>
      <c r="D22" s="5">
        <v>646574450</v>
      </c>
      <c r="E22" s="5">
        <v>5456268187</v>
      </c>
      <c r="F22" s="5">
        <f t="shared" si="1"/>
        <v>4809693737</v>
      </c>
      <c r="G22" s="6">
        <f t="shared" si="2"/>
        <v>-1.6898523377891498E-2</v>
      </c>
      <c r="H22" s="6">
        <f t="shared" si="0"/>
        <v>8.1115016639383558E-2</v>
      </c>
    </row>
    <row r="23" spans="1:8" x14ac:dyDescent="0.3">
      <c r="A23" s="4" t="s">
        <v>31</v>
      </c>
      <c r="B23" s="5">
        <v>0</v>
      </c>
      <c r="C23" s="5">
        <v>0</v>
      </c>
      <c r="D23" s="5">
        <v>0</v>
      </c>
      <c r="E23" s="5">
        <v>0</v>
      </c>
      <c r="F23" s="5">
        <f t="shared" ref="F23" si="3">E23-D23</f>
        <v>0</v>
      </c>
      <c r="G23" s="17" t="s">
        <v>28</v>
      </c>
      <c r="H23" s="6">
        <f t="shared" ref="H23" si="4">E23/$E$30</f>
        <v>0</v>
      </c>
    </row>
    <row r="24" spans="1:8" ht="20.399999999999999" x14ac:dyDescent="0.3">
      <c r="A24" s="4" t="s">
        <v>18</v>
      </c>
      <c r="B24" s="5">
        <v>894911666</v>
      </c>
      <c r="C24" s="5">
        <v>91273310</v>
      </c>
      <c r="D24" s="5">
        <v>871734488</v>
      </c>
      <c r="E24" s="5">
        <v>55210441</v>
      </c>
      <c r="F24" s="5">
        <f t="shared" si="1"/>
        <v>-816524047</v>
      </c>
      <c r="G24" s="6">
        <f t="shared" si="2"/>
        <v>-0.39510859198598142</v>
      </c>
      <c r="H24" s="6">
        <f t="shared" si="0"/>
        <v>8.2078000693823006E-4</v>
      </c>
    </row>
    <row r="25" spans="1:8" ht="20.399999999999999" x14ac:dyDescent="0.3">
      <c r="A25" s="4" t="s">
        <v>19</v>
      </c>
      <c r="B25" s="5">
        <v>44793481</v>
      </c>
      <c r="C25" s="5">
        <v>215067402</v>
      </c>
      <c r="D25" s="5">
        <v>54927374</v>
      </c>
      <c r="E25" s="5">
        <v>147429183</v>
      </c>
      <c r="F25" s="5">
        <f t="shared" si="1"/>
        <v>92501809</v>
      </c>
      <c r="G25" s="6">
        <f t="shared" si="2"/>
        <v>-0.31449777312137711</v>
      </c>
      <c r="H25" s="6">
        <f t="shared" si="0"/>
        <v>2.191739889301692E-3</v>
      </c>
    </row>
    <row r="26" spans="1:8" ht="20.399999999999999" x14ac:dyDescent="0.3">
      <c r="A26" s="4" t="s">
        <v>20</v>
      </c>
      <c r="B26" s="5">
        <v>457986</v>
      </c>
      <c r="C26" s="5">
        <v>1517791</v>
      </c>
      <c r="D26" s="5">
        <v>203323</v>
      </c>
      <c r="E26" s="5">
        <v>2477298</v>
      </c>
      <c r="F26" s="5">
        <f t="shared" si="1"/>
        <v>2273975</v>
      </c>
      <c r="G26" s="6">
        <f t="shared" si="2"/>
        <v>0.63217333611808213</v>
      </c>
      <c r="H26" s="6">
        <f t="shared" si="0"/>
        <v>3.6828480859771855E-5</v>
      </c>
    </row>
    <row r="27" spans="1:8" ht="20.399999999999999" x14ac:dyDescent="0.3">
      <c r="A27" s="4" t="s">
        <v>21</v>
      </c>
      <c r="B27" s="5">
        <v>72832491</v>
      </c>
      <c r="C27" s="5">
        <v>205079665</v>
      </c>
      <c r="D27" s="5">
        <v>66366207</v>
      </c>
      <c r="E27" s="5">
        <v>193506069</v>
      </c>
      <c r="F27" s="5">
        <f t="shared" si="1"/>
        <v>127139862</v>
      </c>
      <c r="G27" s="6">
        <f t="shared" si="2"/>
        <v>-5.6434634803991905E-2</v>
      </c>
      <c r="H27" s="6">
        <f t="shared" si="0"/>
        <v>2.8767368957695813E-3</v>
      </c>
    </row>
    <row r="28" spans="1:8" x14ac:dyDescent="0.3">
      <c r="A28" s="4" t="s">
        <v>22</v>
      </c>
      <c r="B28" s="8">
        <v>16950</v>
      </c>
      <c r="C28" s="5">
        <v>0</v>
      </c>
      <c r="D28" s="8">
        <v>0</v>
      </c>
      <c r="E28" s="5">
        <v>0</v>
      </c>
      <c r="F28" s="5">
        <f t="shared" si="1"/>
        <v>0</v>
      </c>
      <c r="G28" s="17" t="s">
        <v>28</v>
      </c>
      <c r="H28" s="6">
        <f t="shared" si="0"/>
        <v>0</v>
      </c>
    </row>
    <row r="29" spans="1:8" ht="21" thickBot="1" x14ac:dyDescent="0.35">
      <c r="A29" s="9" t="s">
        <v>23</v>
      </c>
      <c r="B29" s="10">
        <v>49191863</v>
      </c>
      <c r="C29" s="10">
        <v>256282</v>
      </c>
      <c r="D29" s="10">
        <v>1103512</v>
      </c>
      <c r="E29" s="10">
        <v>3200000</v>
      </c>
      <c r="F29" s="10">
        <f t="shared" si="1"/>
        <v>2096488</v>
      </c>
      <c r="G29" s="26">
        <f t="shared" si="2"/>
        <v>11.486245620059153</v>
      </c>
      <c r="H29" s="11">
        <f t="shared" si="0"/>
        <v>4.7572451417338546E-5</v>
      </c>
    </row>
    <row r="30" spans="1:8" x14ac:dyDescent="0.3">
      <c r="A30" s="24" t="s">
        <v>25</v>
      </c>
      <c r="B30" s="13">
        <f t="shared" ref="B30:D30" si="5">SUM(B23:B29,B7,B8,B9)</f>
        <v>24908543413</v>
      </c>
      <c r="C30" s="13">
        <f t="shared" si="5"/>
        <v>65081746930</v>
      </c>
      <c r="D30" s="13">
        <f t="shared" si="5"/>
        <v>25172347471</v>
      </c>
      <c r="E30" s="13">
        <f>SUM(E23:E29,E7,E8,E9)</f>
        <v>67265820967</v>
      </c>
      <c r="F30" s="13">
        <f t="shared" si="1"/>
        <v>42093473496</v>
      </c>
      <c r="G30" s="14">
        <f t="shared" si="2"/>
        <v>3.3558933802885244E-2</v>
      </c>
      <c r="H30" s="14">
        <f t="shared" si="0"/>
        <v>1</v>
      </c>
    </row>
    <row r="31" spans="1:8" x14ac:dyDescent="0.3">
      <c r="A31" s="15"/>
      <c r="C31" s="20"/>
      <c r="D31" s="20"/>
      <c r="E31" s="20"/>
      <c r="F31" s="20"/>
      <c r="G31" s="6"/>
    </row>
    <row r="32" spans="1:8" x14ac:dyDescent="0.3">
      <c r="A32" s="18" t="s">
        <v>24</v>
      </c>
    </row>
    <row r="33" spans="4:9" x14ac:dyDescent="0.3">
      <c r="D33" s="5"/>
      <c r="E33" s="6"/>
      <c r="F33" s="5"/>
      <c r="G33" s="6"/>
      <c r="H33" s="6"/>
      <c r="I33" s="6"/>
    </row>
  </sheetData>
  <mergeCells count="6">
    <mergeCell ref="A3:H3"/>
    <mergeCell ref="A4:B4"/>
    <mergeCell ref="A5:A6"/>
    <mergeCell ref="B5:C5"/>
    <mergeCell ref="D5:E5"/>
    <mergeCell ref="F5:H5"/>
  </mergeCells>
  <pageMargins left="0.25" right="0.25" top="0.75" bottom="0.75" header="0.3" footer="0.3"/>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pageSetUpPr fitToPage="1"/>
  </sheetPr>
  <dimension ref="A1:R12"/>
  <sheetViews>
    <sheetView showGridLines="0" workbookViewId="0"/>
  </sheetViews>
  <sheetFormatPr defaultRowHeight="14.4" x14ac:dyDescent="0.3"/>
  <cols>
    <col min="1" max="1" width="44.109375" style="1" customWidth="1"/>
    <col min="2" max="2" width="12.5546875" style="1" bestFit="1" customWidth="1"/>
    <col min="3" max="6" width="12.5546875" style="1" customWidth="1"/>
    <col min="7" max="9" width="12.5546875" style="1" bestFit="1" customWidth="1"/>
    <col min="10" max="12" width="11.6640625" style="1" bestFit="1" customWidth="1"/>
    <col min="13" max="13" width="11.6640625" bestFit="1" customWidth="1"/>
    <col min="14" max="16" width="11.6640625" customWidth="1"/>
    <col min="17" max="18" width="10.88671875" bestFit="1" customWidth="1"/>
  </cols>
  <sheetData>
    <row r="1" spans="1:18" x14ac:dyDescent="0.3">
      <c r="A1" s="38" t="s">
        <v>76</v>
      </c>
    </row>
    <row r="2" spans="1:18" ht="3.75" customHeight="1" x14ac:dyDescent="0.3"/>
    <row r="3" spans="1:18" x14ac:dyDescent="0.3">
      <c r="A3" s="53" t="s">
        <v>0</v>
      </c>
      <c r="B3" s="53"/>
      <c r="C3" s="53"/>
      <c r="D3" s="53"/>
      <c r="E3" s="53"/>
      <c r="F3" s="53"/>
      <c r="G3" s="53"/>
      <c r="H3" s="53"/>
      <c r="I3" s="53"/>
      <c r="J3" s="53"/>
      <c r="K3" s="53"/>
      <c r="L3" s="53"/>
    </row>
    <row r="4" spans="1:18" ht="15" thickBot="1" x14ac:dyDescent="0.35">
      <c r="A4" s="54" t="s">
        <v>67</v>
      </c>
      <c r="B4" s="54"/>
      <c r="C4" s="37"/>
      <c r="D4" s="37"/>
      <c r="E4" s="37"/>
      <c r="F4" s="37"/>
      <c r="J4" s="2"/>
      <c r="K4" s="2"/>
      <c r="L4" s="2"/>
    </row>
    <row r="5" spans="1:18" ht="15.75" customHeight="1" thickBot="1" x14ac:dyDescent="0.35">
      <c r="A5" s="55" t="s">
        <v>1</v>
      </c>
      <c r="B5" s="57">
        <v>2019</v>
      </c>
      <c r="C5" s="57"/>
      <c r="D5" s="57">
        <v>2020</v>
      </c>
      <c r="E5" s="57"/>
      <c r="F5" s="57">
        <v>2021</v>
      </c>
      <c r="G5" s="57"/>
      <c r="H5" s="57">
        <v>2022</v>
      </c>
      <c r="I5" s="57"/>
      <c r="J5" s="57" t="s">
        <v>34</v>
      </c>
      <c r="K5" s="57"/>
      <c r="L5" s="57" t="s">
        <v>68</v>
      </c>
      <c r="M5" s="57"/>
      <c r="N5" s="58" t="s">
        <v>33</v>
      </c>
      <c r="O5" s="58"/>
      <c r="P5" s="58"/>
      <c r="Q5" s="58"/>
      <c r="R5" s="58"/>
    </row>
    <row r="6" spans="1:18" ht="15" thickBot="1" x14ac:dyDescent="0.35">
      <c r="A6" s="56"/>
      <c r="B6" s="3" t="s">
        <v>2</v>
      </c>
      <c r="C6" s="3" t="s">
        <v>3</v>
      </c>
      <c r="D6" s="3" t="s">
        <v>2</v>
      </c>
      <c r="E6" s="3" t="s">
        <v>3</v>
      </c>
      <c r="F6" s="3" t="s">
        <v>2</v>
      </c>
      <c r="G6" s="3" t="s">
        <v>3</v>
      </c>
      <c r="H6" s="3" t="s">
        <v>2</v>
      </c>
      <c r="I6" s="3" t="s">
        <v>3</v>
      </c>
      <c r="J6" s="3" t="s">
        <v>2</v>
      </c>
      <c r="K6" s="3" t="s">
        <v>3</v>
      </c>
      <c r="L6" s="3" t="s">
        <v>2</v>
      </c>
      <c r="M6" s="3" t="s">
        <v>3</v>
      </c>
      <c r="N6" s="39" t="s">
        <v>78</v>
      </c>
      <c r="O6" s="39" t="s">
        <v>79</v>
      </c>
      <c r="P6" s="39" t="s">
        <v>80</v>
      </c>
      <c r="Q6" s="39" t="s">
        <v>81</v>
      </c>
      <c r="R6" s="39" t="s">
        <v>82</v>
      </c>
    </row>
    <row r="7" spans="1:18" x14ac:dyDescent="0.3">
      <c r="A7" s="4" t="s">
        <v>64</v>
      </c>
      <c r="B7" s="5">
        <v>207535521</v>
      </c>
      <c r="C7" s="5">
        <v>1840058379</v>
      </c>
      <c r="D7" s="5">
        <v>188396895</v>
      </c>
      <c r="E7" s="5">
        <v>1638123984</v>
      </c>
      <c r="F7" s="5">
        <v>229744122</v>
      </c>
      <c r="G7" s="5">
        <v>1872238253</v>
      </c>
      <c r="H7" s="5">
        <v>281456639</v>
      </c>
      <c r="I7" s="5">
        <v>2488019703</v>
      </c>
      <c r="J7" s="5">
        <v>349300178</v>
      </c>
      <c r="K7" s="5">
        <v>2582161211</v>
      </c>
      <c r="L7" s="5">
        <v>176401755</v>
      </c>
      <c r="M7" s="5">
        <v>1342829890</v>
      </c>
      <c r="N7" s="40">
        <f>(E7-C7)/C7</f>
        <v>-0.10974347189448602</v>
      </c>
      <c r="O7" s="40">
        <f>(G7-E7)/E7</f>
        <v>0.14291608650301038</v>
      </c>
      <c r="P7" s="40">
        <f>(I7-G7)/G7</f>
        <v>0.3289012223809103</v>
      </c>
      <c r="Q7" s="40">
        <f>(K7-I7)/I7</f>
        <v>3.7837927041528739E-2</v>
      </c>
      <c r="R7" s="40">
        <f>(K7-C7)/C7</f>
        <v>0.40330396060765417</v>
      </c>
    </row>
    <row r="8" spans="1:18" x14ac:dyDescent="0.3">
      <c r="A8" s="4" t="s">
        <v>65</v>
      </c>
      <c r="B8" s="5">
        <v>940600741</v>
      </c>
      <c r="C8" s="5">
        <v>6526288142</v>
      </c>
      <c r="D8" s="5">
        <v>853729911</v>
      </c>
      <c r="E8" s="5">
        <v>5994436510</v>
      </c>
      <c r="F8" s="5">
        <v>1017480628</v>
      </c>
      <c r="G8" s="5">
        <v>7977456954</v>
      </c>
      <c r="H8" s="5">
        <v>1084876273</v>
      </c>
      <c r="I8" s="5">
        <v>10463646251</v>
      </c>
      <c r="J8" s="5">
        <v>1452077479</v>
      </c>
      <c r="K8" s="5">
        <v>10434259446</v>
      </c>
      <c r="L8" s="5">
        <v>710274649</v>
      </c>
      <c r="M8" s="5">
        <v>5462450471</v>
      </c>
      <c r="N8" s="41">
        <f t="shared" ref="N8:N9" si="0">(E8-C8)/C8</f>
        <v>-8.1493740458264921E-2</v>
      </c>
      <c r="O8" s="41">
        <f t="shared" ref="O8:O9" si="1">(G8-E8)/E8</f>
        <v>0.33081015049402868</v>
      </c>
      <c r="P8" s="41">
        <f t="shared" ref="P8:P9" si="2">(I8-G8)/G8</f>
        <v>0.31165185990171873</v>
      </c>
      <c r="Q8" s="41">
        <f t="shared" ref="Q8:Q9" si="3">(K8-I8)/I8</f>
        <v>-2.8084669813060177E-3</v>
      </c>
      <c r="R8" s="41">
        <f t="shared" ref="R8:R9" si="4">(K8-C8)/C8</f>
        <v>0.59880459136491493</v>
      </c>
    </row>
    <row r="9" spans="1:18" ht="15" thickBot="1" x14ac:dyDescent="0.35">
      <c r="A9" s="9" t="s">
        <v>66</v>
      </c>
      <c r="B9" s="10">
        <v>17006931722</v>
      </c>
      <c r="C9" s="10">
        <v>45536229684</v>
      </c>
      <c r="D9" s="10">
        <v>14781826464</v>
      </c>
      <c r="E9" s="10">
        <v>42432700504</v>
      </c>
      <c r="F9" s="10">
        <v>15805157171</v>
      </c>
      <c r="G9" s="10">
        <v>49348474993</v>
      </c>
      <c r="H9" s="10">
        <v>24908543413</v>
      </c>
      <c r="I9" s="10">
        <v>65081746930</v>
      </c>
      <c r="J9" s="10">
        <v>25172347471</v>
      </c>
      <c r="K9" s="10">
        <v>67265820967</v>
      </c>
      <c r="L9" s="10">
        <v>13361688593</v>
      </c>
      <c r="M9" s="10">
        <v>33094595054</v>
      </c>
      <c r="N9" s="42">
        <f t="shared" si="0"/>
        <v>-6.8155163515667236E-2</v>
      </c>
      <c r="O9" s="42">
        <f t="shared" si="1"/>
        <v>0.1629821907834518</v>
      </c>
      <c r="P9" s="42">
        <f t="shared" si="2"/>
        <v>0.31881982045507462</v>
      </c>
      <c r="Q9" s="42">
        <f t="shared" si="3"/>
        <v>3.3558933802885244E-2</v>
      </c>
      <c r="R9" s="42">
        <f t="shared" si="4"/>
        <v>0.47719346625298437</v>
      </c>
    </row>
    <row r="10" spans="1:18" ht="7.95" customHeight="1" x14ac:dyDescent="0.3">
      <c r="A10" s="24"/>
      <c r="B10" s="13"/>
      <c r="C10" s="13"/>
      <c r="D10" s="13"/>
      <c r="E10" s="13"/>
      <c r="F10" s="13"/>
      <c r="G10" s="13"/>
      <c r="H10" s="13"/>
      <c r="I10" s="13"/>
      <c r="J10" s="13"/>
      <c r="K10" s="14"/>
      <c r="L10" s="14"/>
    </row>
    <row r="11" spans="1:18" x14ac:dyDescent="0.3">
      <c r="A11" s="18" t="s">
        <v>24</v>
      </c>
    </row>
    <row r="12" spans="1:18" x14ac:dyDescent="0.3">
      <c r="H12" s="5"/>
      <c r="I12" s="6"/>
      <c r="J12" s="5"/>
      <c r="K12" s="6"/>
      <c r="L12" s="6"/>
      <c r="M12" s="6"/>
      <c r="N12" s="6"/>
      <c r="O12" s="6"/>
      <c r="P12" s="6"/>
    </row>
  </sheetData>
  <mergeCells count="10">
    <mergeCell ref="N5:R5"/>
    <mergeCell ref="A3:L3"/>
    <mergeCell ref="A4:B4"/>
    <mergeCell ref="A5:A6"/>
    <mergeCell ref="J5:K5"/>
    <mergeCell ref="L5:M5"/>
    <mergeCell ref="H5:I5"/>
    <mergeCell ref="F5:G5"/>
    <mergeCell ref="B5:C5"/>
    <mergeCell ref="D5:E5"/>
  </mergeCells>
  <pageMargins left="0.25" right="0.25"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9"/>
  <sheetViews>
    <sheetView workbookViewId="0">
      <selection sqref="A1:D1"/>
    </sheetView>
  </sheetViews>
  <sheetFormatPr defaultRowHeight="14.4" x14ac:dyDescent="0.3"/>
  <cols>
    <col min="1" max="1" width="44.88671875" customWidth="1"/>
    <col min="2" max="4" width="15.5546875" customWidth="1"/>
  </cols>
  <sheetData>
    <row r="1" spans="1:10" s="28" customFormat="1" ht="15.6" x14ac:dyDescent="0.3">
      <c r="A1" s="59" t="s">
        <v>77</v>
      </c>
      <c r="B1" s="59"/>
      <c r="C1" s="59"/>
      <c r="D1" s="59"/>
      <c r="E1" s="27"/>
      <c r="F1" s="27"/>
      <c r="G1" s="27"/>
      <c r="H1" s="27"/>
      <c r="I1" s="27"/>
      <c r="J1" s="27"/>
    </row>
    <row r="2" spans="1:10" s="28" customFormat="1" ht="15.75" customHeight="1" x14ac:dyDescent="0.3">
      <c r="A2" s="60" t="s">
        <v>83</v>
      </c>
      <c r="B2" s="60"/>
      <c r="C2" s="60"/>
      <c r="D2" s="60"/>
      <c r="E2" s="29"/>
      <c r="F2" s="29"/>
      <c r="G2" s="29"/>
      <c r="H2" s="29"/>
      <c r="I2" s="29"/>
      <c r="J2" s="29"/>
    </row>
    <row r="3" spans="1:10" s="28" customFormat="1" ht="13.8" x14ac:dyDescent="0.25">
      <c r="A3" s="61" t="s">
        <v>35</v>
      </c>
      <c r="B3" s="61"/>
      <c r="C3" s="61"/>
      <c r="D3" s="61"/>
      <c r="E3" s="30"/>
      <c r="F3" s="30"/>
      <c r="G3" s="30"/>
      <c r="H3" s="30"/>
      <c r="I3" s="30"/>
      <c r="J3" s="30"/>
    </row>
    <row r="4" spans="1:10" s="28" customFormat="1" ht="13.8" x14ac:dyDescent="0.25">
      <c r="A4" s="61" t="s">
        <v>36</v>
      </c>
      <c r="B4" s="61"/>
      <c r="C4" s="61"/>
      <c r="D4" s="61"/>
      <c r="E4" s="30"/>
      <c r="F4" s="30"/>
      <c r="G4" s="30"/>
      <c r="H4" s="30"/>
      <c r="I4" s="30"/>
      <c r="J4" s="30"/>
    </row>
    <row r="5" spans="1:10" s="28" customFormat="1" ht="13.8" x14ac:dyDescent="0.3">
      <c r="A5" s="31"/>
      <c r="B5" s="31"/>
      <c r="C5" s="31"/>
      <c r="D5" s="31"/>
    </row>
    <row r="6" spans="1:10" s="28" customFormat="1" ht="13.2" x14ac:dyDescent="0.25">
      <c r="A6" s="62" t="s">
        <v>37</v>
      </c>
      <c r="B6" s="64" t="s">
        <v>38</v>
      </c>
      <c r="C6" s="65"/>
      <c r="D6" s="66"/>
    </row>
    <row r="7" spans="1:10" s="28" customFormat="1" ht="13.2" x14ac:dyDescent="0.25">
      <c r="A7" s="63"/>
      <c r="B7" s="32" t="s">
        <v>39</v>
      </c>
      <c r="C7" s="32" t="s">
        <v>40</v>
      </c>
      <c r="D7" s="32" t="s">
        <v>41</v>
      </c>
    </row>
    <row r="8" spans="1:10" s="28" customFormat="1" ht="13.2" x14ac:dyDescent="0.25">
      <c r="A8" s="33" t="s">
        <v>42</v>
      </c>
      <c r="B8" s="34">
        <v>4</v>
      </c>
      <c r="C8" s="34">
        <v>23</v>
      </c>
      <c r="D8" s="34">
        <v>926</v>
      </c>
    </row>
    <row r="9" spans="1:10" s="28" customFormat="1" ht="13.2" x14ac:dyDescent="0.25">
      <c r="A9" s="33" t="s">
        <v>43</v>
      </c>
      <c r="B9" s="34">
        <v>0</v>
      </c>
      <c r="C9" s="34">
        <v>0</v>
      </c>
      <c r="D9" s="34">
        <v>10</v>
      </c>
    </row>
    <row r="10" spans="1:10" s="28" customFormat="1" ht="13.2" x14ac:dyDescent="0.25">
      <c r="A10" s="33" t="s">
        <v>44</v>
      </c>
      <c r="B10" s="34">
        <v>74</v>
      </c>
      <c r="C10" s="34">
        <v>211</v>
      </c>
      <c r="D10" s="34">
        <v>1476</v>
      </c>
    </row>
    <row r="11" spans="1:10" s="28" customFormat="1" ht="13.2" x14ac:dyDescent="0.25">
      <c r="A11" s="33" t="s">
        <v>45</v>
      </c>
      <c r="B11" s="34">
        <v>0</v>
      </c>
      <c r="C11" s="34">
        <v>5</v>
      </c>
      <c r="D11" s="34">
        <v>27</v>
      </c>
    </row>
    <row r="12" spans="1:10" s="28" customFormat="1" ht="13.2" x14ac:dyDescent="0.25">
      <c r="A12" s="33" t="s">
        <v>46</v>
      </c>
      <c r="B12" s="34">
        <v>1</v>
      </c>
      <c r="C12" s="34">
        <v>1</v>
      </c>
      <c r="D12" s="34">
        <v>23</v>
      </c>
    </row>
    <row r="13" spans="1:10" s="28" customFormat="1" ht="13.2" x14ac:dyDescent="0.25">
      <c r="A13" s="33" t="s">
        <v>47</v>
      </c>
      <c r="B13" s="34">
        <v>10</v>
      </c>
      <c r="C13" s="34">
        <v>25</v>
      </c>
      <c r="D13" s="34">
        <v>550</v>
      </c>
    </row>
    <row r="14" spans="1:10" s="28" customFormat="1" ht="13.2" x14ac:dyDescent="0.25">
      <c r="A14" s="33" t="s">
        <v>48</v>
      </c>
      <c r="B14" s="34">
        <v>32</v>
      </c>
      <c r="C14" s="34">
        <v>97</v>
      </c>
      <c r="D14" s="34">
        <v>2031</v>
      </c>
    </row>
    <row r="15" spans="1:10" s="28" customFormat="1" ht="13.2" x14ac:dyDescent="0.25">
      <c r="A15" s="33" t="s">
        <v>49</v>
      </c>
      <c r="B15" s="34">
        <v>4</v>
      </c>
      <c r="C15" s="34">
        <v>6</v>
      </c>
      <c r="D15" s="34">
        <v>239</v>
      </c>
    </row>
    <row r="16" spans="1:10" s="28" customFormat="1" ht="13.2" x14ac:dyDescent="0.25">
      <c r="A16" s="33" t="s">
        <v>50</v>
      </c>
      <c r="B16" s="34">
        <v>3</v>
      </c>
      <c r="C16" s="34">
        <v>25</v>
      </c>
      <c r="D16" s="34">
        <v>748</v>
      </c>
    </row>
    <row r="17" spans="1:4" s="28" customFormat="1" ht="13.2" x14ac:dyDescent="0.25">
      <c r="A17" s="33" t="s">
        <v>51</v>
      </c>
      <c r="B17" s="34">
        <v>4</v>
      </c>
      <c r="C17" s="34">
        <v>22</v>
      </c>
      <c r="D17" s="34">
        <v>778</v>
      </c>
    </row>
    <row r="18" spans="1:4" s="28" customFormat="1" ht="13.2" x14ac:dyDescent="0.25">
      <c r="A18" s="33" t="s">
        <v>52</v>
      </c>
      <c r="B18" s="34">
        <v>14</v>
      </c>
      <c r="C18" s="34">
        <v>37</v>
      </c>
      <c r="D18" s="34">
        <v>455</v>
      </c>
    </row>
    <row r="19" spans="1:4" s="28" customFormat="1" ht="13.2" x14ac:dyDescent="0.25">
      <c r="A19" s="33" t="s">
        <v>53</v>
      </c>
      <c r="B19" s="34">
        <v>7</v>
      </c>
      <c r="C19" s="34">
        <v>47</v>
      </c>
      <c r="D19" s="34">
        <v>725</v>
      </c>
    </row>
    <row r="20" spans="1:4" s="28" customFormat="1" ht="13.2" x14ac:dyDescent="0.25">
      <c r="A20" s="33" t="s">
        <v>54</v>
      </c>
      <c r="B20" s="34">
        <v>23</v>
      </c>
      <c r="C20" s="34">
        <v>63</v>
      </c>
      <c r="D20" s="34">
        <v>1273</v>
      </c>
    </row>
    <row r="21" spans="1:4" s="28" customFormat="1" ht="13.2" x14ac:dyDescent="0.25">
      <c r="A21" s="33" t="s">
        <v>55</v>
      </c>
      <c r="B21" s="34">
        <v>9</v>
      </c>
      <c r="C21" s="34">
        <v>23</v>
      </c>
      <c r="D21" s="34">
        <v>506</v>
      </c>
    </row>
    <row r="22" spans="1:4" s="28" customFormat="1" ht="13.2" x14ac:dyDescent="0.25">
      <c r="A22" s="33" t="s">
        <v>56</v>
      </c>
      <c r="B22" s="34">
        <v>0</v>
      </c>
      <c r="C22" s="34">
        <v>0</v>
      </c>
      <c r="D22" s="34">
        <v>1</v>
      </c>
    </row>
    <row r="23" spans="1:4" s="28" customFormat="1" ht="13.2" x14ac:dyDescent="0.25">
      <c r="A23" s="33" t="s">
        <v>57</v>
      </c>
      <c r="B23" s="34">
        <v>9</v>
      </c>
      <c r="C23" s="34">
        <v>19</v>
      </c>
      <c r="D23" s="34">
        <v>222</v>
      </c>
    </row>
    <row r="24" spans="1:4" s="28" customFormat="1" ht="13.2" x14ac:dyDescent="0.25">
      <c r="A24" s="33" t="s">
        <v>58</v>
      </c>
      <c r="B24" s="34">
        <v>0</v>
      </c>
      <c r="C24" s="34">
        <v>7</v>
      </c>
      <c r="D24" s="34">
        <v>107</v>
      </c>
    </row>
    <row r="25" spans="1:4" s="28" customFormat="1" ht="13.2" x14ac:dyDescent="0.25">
      <c r="A25" s="33" t="s">
        <v>59</v>
      </c>
      <c r="B25" s="34">
        <v>3</v>
      </c>
      <c r="C25" s="34">
        <v>25</v>
      </c>
      <c r="D25" s="34">
        <v>240</v>
      </c>
    </row>
    <row r="26" spans="1:4" s="28" customFormat="1" ht="13.2" x14ac:dyDescent="0.25">
      <c r="A26" s="33" t="s">
        <v>60</v>
      </c>
      <c r="B26" s="34">
        <v>1</v>
      </c>
      <c r="C26" s="34">
        <v>10</v>
      </c>
      <c r="D26" s="34">
        <v>259</v>
      </c>
    </row>
    <row r="27" spans="1:4" s="28" customFormat="1" ht="13.2" x14ac:dyDescent="0.25">
      <c r="A27" s="33" t="s">
        <v>61</v>
      </c>
      <c r="B27" s="34">
        <v>0</v>
      </c>
      <c r="C27" s="34">
        <v>0</v>
      </c>
      <c r="D27" s="34">
        <v>0</v>
      </c>
    </row>
    <row r="28" spans="1:4" s="28" customFormat="1" ht="13.2" x14ac:dyDescent="0.25">
      <c r="A28" s="33" t="s">
        <v>62</v>
      </c>
      <c r="B28" s="34">
        <v>0</v>
      </c>
      <c r="C28" s="34">
        <v>2</v>
      </c>
      <c r="D28" s="34">
        <v>16</v>
      </c>
    </row>
    <row r="29" spans="1:4" s="28" customFormat="1" ht="13.2" x14ac:dyDescent="0.25">
      <c r="A29" s="35" t="s">
        <v>25</v>
      </c>
      <c r="B29" s="36">
        <f>SUM(B8:B28)</f>
        <v>198</v>
      </c>
      <c r="C29" s="36">
        <f>SUM(C8:C28)</f>
        <v>648</v>
      </c>
      <c r="D29" s="36">
        <f>SUM(D8:D28)</f>
        <v>10612</v>
      </c>
    </row>
  </sheetData>
  <mergeCells count="6">
    <mergeCell ref="A1:D1"/>
    <mergeCell ref="A2:D2"/>
    <mergeCell ref="A3:D3"/>
    <mergeCell ref="A4:D4"/>
    <mergeCell ref="A6:A7"/>
    <mergeCell ref="B6:D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78"/>
  <sheetViews>
    <sheetView workbookViewId="0"/>
  </sheetViews>
  <sheetFormatPr defaultRowHeight="14.4" x14ac:dyDescent="0.3"/>
  <cols>
    <col min="1" max="1" width="3" customWidth="1"/>
    <col min="2" max="2" width="12.33203125" bestFit="1" customWidth="1"/>
    <col min="3" max="3" width="11.6640625" bestFit="1" customWidth="1"/>
    <col min="4" max="4" width="10.5546875" customWidth="1"/>
    <col min="5" max="5" width="10.44140625" customWidth="1"/>
    <col min="6" max="6" width="11.6640625" bestFit="1" customWidth="1"/>
    <col min="8" max="8" width="12.33203125" bestFit="1" customWidth="1"/>
    <col min="9" max="9" width="14" bestFit="1" customWidth="1"/>
    <col min="10" max="10" width="12" customWidth="1"/>
  </cols>
  <sheetData>
    <row r="2" spans="2:10" x14ac:dyDescent="0.3">
      <c r="C2" s="45" t="s">
        <v>39</v>
      </c>
      <c r="D2" s="45" t="s">
        <v>84</v>
      </c>
      <c r="E2" s="45" t="s">
        <v>41</v>
      </c>
      <c r="I2" s="45" t="s">
        <v>39</v>
      </c>
    </row>
    <row r="3" spans="2:10" x14ac:dyDescent="0.3">
      <c r="B3" s="44">
        <v>2019</v>
      </c>
      <c r="C3" s="1">
        <v>100</v>
      </c>
      <c r="D3" s="1">
        <v>100</v>
      </c>
      <c r="E3" s="1">
        <v>100</v>
      </c>
      <c r="H3" s="44">
        <v>2019</v>
      </c>
      <c r="I3" s="47">
        <f>J3/1000000</f>
        <v>1840.0583790000001</v>
      </c>
      <c r="J3" s="48">
        <v>1840058379</v>
      </c>
    </row>
    <row r="4" spans="2:10" x14ac:dyDescent="0.3">
      <c r="B4" s="44">
        <v>2020</v>
      </c>
      <c r="C4" s="46">
        <f>('SERIE STORICA'!$E$7*100)/'SERIE STORICA'!$C$7</f>
        <v>89.025652810551392</v>
      </c>
      <c r="D4" s="46">
        <f>('SERIE STORICA'!$E$8*100)/'SERIE STORICA'!$C$8</f>
        <v>91.850625954173509</v>
      </c>
      <c r="E4" s="46">
        <f>('SERIE STORICA'!$E$9*100)/'SERIE STORICA'!$C$9</f>
        <v>93.184483648433272</v>
      </c>
      <c r="H4" s="44">
        <v>2020</v>
      </c>
      <c r="I4" s="47">
        <f t="shared" ref="I4:I8" si="0">J4/1000000</f>
        <v>1638.1239840000001</v>
      </c>
      <c r="J4" s="48">
        <v>1638123984</v>
      </c>
    </row>
    <row r="5" spans="2:10" x14ac:dyDescent="0.3">
      <c r="B5" s="44">
        <v>2021</v>
      </c>
      <c r="C5" s="46">
        <f>('SERIE STORICA'!$G$7*100)/'SERIE STORICA'!$C$7</f>
        <v>101.74885070861113</v>
      </c>
      <c r="D5" s="46">
        <f>('SERIE STORICA'!$G$8*100)/'SERIE STORICA'!$C$8</f>
        <v>122.23574534904438</v>
      </c>
      <c r="E5" s="46">
        <f>('SERIE STORICA'!$G$9*100)/'SERIE STORICA'!$C$9</f>
        <v>108.37189494047968</v>
      </c>
      <c r="H5" s="44">
        <v>2021</v>
      </c>
      <c r="I5" s="47">
        <f t="shared" si="0"/>
        <v>1872.238253</v>
      </c>
      <c r="J5" s="48">
        <v>1872238253</v>
      </c>
    </row>
    <row r="6" spans="2:10" x14ac:dyDescent="0.3">
      <c r="B6" s="44">
        <v>2022</v>
      </c>
      <c r="C6" s="46">
        <f>('SERIE STORICA'!$I$7*100)/'SERIE STORICA'!$C$7</f>
        <v>135.21417208252609</v>
      </c>
      <c r="D6" s="46">
        <f>('SERIE STORICA'!$I$8*100)/'SERIE STORICA'!$C$8</f>
        <v>160.33074273354694</v>
      </c>
      <c r="E6" s="46">
        <f>('SERIE STORICA'!$I$9*100)/'SERIE STORICA'!$C$9</f>
        <v>142.92300302777963</v>
      </c>
      <c r="H6" s="44">
        <v>2022</v>
      </c>
      <c r="I6" s="47">
        <f t="shared" si="0"/>
        <v>2488.0197029999999</v>
      </c>
      <c r="J6" s="48">
        <v>2488019703</v>
      </c>
    </row>
    <row r="7" spans="2:10" ht="15.75" customHeight="1" x14ac:dyDescent="0.3">
      <c r="B7" s="44" t="s">
        <v>34</v>
      </c>
      <c r="C7" s="46">
        <f>('SERIE STORICA'!$K$7*100)/'SERIE STORICA'!$C$7</f>
        <v>140.33039606076542</v>
      </c>
      <c r="D7" s="46">
        <f>('SERIE STORICA'!$K$8*100)/'SERIE STORICA'!$C$8</f>
        <v>159.88045913649148</v>
      </c>
      <c r="E7" s="46">
        <f>('SERIE STORICA'!$K$9*100)/'SERIE STORICA'!$C$9</f>
        <v>147.71934662529844</v>
      </c>
      <c r="H7" s="44" t="s">
        <v>34</v>
      </c>
      <c r="I7" s="47">
        <f t="shared" si="0"/>
        <v>2582.1612110000001</v>
      </c>
      <c r="J7" s="48">
        <v>2582161211</v>
      </c>
    </row>
    <row r="8" spans="2:10" ht="15.75" customHeight="1" x14ac:dyDescent="0.3">
      <c r="B8" s="44"/>
      <c r="C8" s="1"/>
      <c r="H8" s="44" t="s">
        <v>68</v>
      </c>
      <c r="I8" s="47">
        <f t="shared" si="0"/>
        <v>1342.82989</v>
      </c>
      <c r="J8" s="48">
        <v>1342829890</v>
      </c>
    </row>
    <row r="9" spans="2:10" x14ac:dyDescent="0.3">
      <c r="B9" s="43"/>
    </row>
    <row r="44" spans="2:8" ht="30.6" x14ac:dyDescent="0.3">
      <c r="B44" s="44" t="s">
        <v>17</v>
      </c>
      <c r="C44" s="48">
        <v>2574110609</v>
      </c>
      <c r="E44" s="49" t="s">
        <v>85</v>
      </c>
      <c r="F44" s="48">
        <f>C45</f>
        <v>1012199515</v>
      </c>
      <c r="G44" s="51">
        <f t="shared" ref="G44:G54" si="1">F44/$F$55</f>
        <v>0.39199702585881652</v>
      </c>
    </row>
    <row r="45" spans="2:8" ht="20.399999999999999" x14ac:dyDescent="0.3">
      <c r="B45" s="44" t="s">
        <v>30</v>
      </c>
      <c r="C45" s="48">
        <v>1012199515</v>
      </c>
      <c r="E45" s="1" t="s">
        <v>86</v>
      </c>
      <c r="F45" s="48">
        <f t="shared" ref="F45:F51" si="2">C46</f>
        <v>935246457</v>
      </c>
      <c r="G45" s="51">
        <f t="shared" si="1"/>
        <v>0.36219522352665379</v>
      </c>
      <c r="H45" s="52">
        <f>SUM(G44:G45)</f>
        <v>0.75419224938547025</v>
      </c>
    </row>
    <row r="46" spans="2:8" ht="20.399999999999999" x14ac:dyDescent="0.3">
      <c r="B46" s="44" t="s">
        <v>29</v>
      </c>
      <c r="C46" s="48">
        <v>935246457</v>
      </c>
      <c r="E46" s="1" t="s">
        <v>87</v>
      </c>
      <c r="F46" s="48">
        <f t="shared" si="2"/>
        <v>138935518</v>
      </c>
      <c r="G46" s="51">
        <f t="shared" si="1"/>
        <v>5.3805903910311662E-2</v>
      </c>
    </row>
    <row r="47" spans="2:8" ht="30.6" x14ac:dyDescent="0.3">
      <c r="B47" s="44" t="s">
        <v>14</v>
      </c>
      <c r="C47" s="48">
        <v>138935518</v>
      </c>
      <c r="E47" s="1" t="s">
        <v>88</v>
      </c>
      <c r="F47" s="48">
        <f t="shared" si="2"/>
        <v>122656455</v>
      </c>
      <c r="G47" s="51">
        <f t="shared" si="1"/>
        <v>4.7501470658564547E-2</v>
      </c>
    </row>
    <row r="48" spans="2:8" ht="30.6" x14ac:dyDescent="0.3">
      <c r="B48" s="44" t="s">
        <v>7</v>
      </c>
      <c r="C48" s="48">
        <v>122656455</v>
      </c>
      <c r="E48" s="1" t="s">
        <v>89</v>
      </c>
      <c r="F48" s="48">
        <f t="shared" si="2"/>
        <v>81082615</v>
      </c>
      <c r="G48" s="51">
        <f t="shared" si="1"/>
        <v>3.1401066151326366E-2</v>
      </c>
    </row>
    <row r="49" spans="2:7" ht="20.399999999999999" x14ac:dyDescent="0.3">
      <c r="B49" s="44" t="s">
        <v>15</v>
      </c>
      <c r="C49" s="48">
        <v>81082615</v>
      </c>
      <c r="E49" s="1" t="s">
        <v>104</v>
      </c>
      <c r="F49" s="48">
        <f t="shared" si="2"/>
        <v>71670135</v>
      </c>
      <c r="G49" s="51">
        <f t="shared" si="1"/>
        <v>2.7755871591086341E-2</v>
      </c>
    </row>
    <row r="50" spans="2:7" ht="51" x14ac:dyDescent="0.3">
      <c r="B50" s="44" t="s">
        <v>13</v>
      </c>
      <c r="C50" s="48">
        <v>71670135</v>
      </c>
      <c r="E50" s="1" t="s">
        <v>105</v>
      </c>
      <c r="F50" s="48">
        <f t="shared" si="2"/>
        <v>70692794</v>
      </c>
      <c r="G50" s="51">
        <f t="shared" si="1"/>
        <v>2.7377374309105442E-2</v>
      </c>
    </row>
    <row r="51" spans="2:7" ht="71.400000000000006" x14ac:dyDescent="0.3">
      <c r="B51" s="44" t="s">
        <v>12</v>
      </c>
      <c r="C51" s="48">
        <v>70692794</v>
      </c>
      <c r="E51" s="1" t="s">
        <v>90</v>
      </c>
      <c r="F51" s="48">
        <f t="shared" si="2"/>
        <v>43626884</v>
      </c>
      <c r="G51" s="51">
        <f t="shared" si="1"/>
        <v>1.6895491967794104E-2</v>
      </c>
    </row>
    <row r="52" spans="2:7" ht="30.6" x14ac:dyDescent="0.3">
      <c r="B52" s="44" t="s">
        <v>6</v>
      </c>
      <c r="C52" s="48">
        <v>43626884</v>
      </c>
      <c r="E52" s="1" t="s">
        <v>91</v>
      </c>
      <c r="F52" s="50">
        <f>C56</f>
        <v>3374016</v>
      </c>
      <c r="G52" s="51">
        <f t="shared" si="1"/>
        <v>1.3066635753130752E-3</v>
      </c>
    </row>
    <row r="53" spans="2:7" ht="30.6" x14ac:dyDescent="0.3">
      <c r="B53" s="44" t="s">
        <v>16</v>
      </c>
      <c r="C53" s="48">
        <v>43375961</v>
      </c>
      <c r="E53" s="1" t="s">
        <v>92</v>
      </c>
      <c r="F53" s="50">
        <f>SUM(C53,C62,C54,C55,C58)</f>
        <v>98000236</v>
      </c>
      <c r="G53" s="51">
        <f t="shared" si="1"/>
        <v>3.7952795349306331E-2</v>
      </c>
    </row>
    <row r="54" spans="2:7" ht="20.399999999999999" x14ac:dyDescent="0.3">
      <c r="B54" s="44" t="s">
        <v>10</v>
      </c>
      <c r="C54" s="48">
        <v>37618487</v>
      </c>
      <c r="E54" s="1" t="s">
        <v>93</v>
      </c>
      <c r="F54" s="50">
        <f>SUM(C60:C61,C59,C57)</f>
        <v>4676586</v>
      </c>
      <c r="G54" s="51">
        <f t="shared" si="1"/>
        <v>1.8111131017218274E-3</v>
      </c>
    </row>
    <row r="55" spans="2:7" ht="51" x14ac:dyDescent="0.3">
      <c r="B55" s="44" t="s">
        <v>11</v>
      </c>
      <c r="C55" s="48">
        <v>14914813</v>
      </c>
      <c r="E55" s="1"/>
      <c r="F55" s="50">
        <f>SUM(F44:F54)</f>
        <v>2582161211</v>
      </c>
      <c r="G55" s="50">
        <f>SUM(G44:G54)</f>
        <v>0.99999999999999989</v>
      </c>
    </row>
    <row r="56" spans="2:7" ht="51" x14ac:dyDescent="0.3">
      <c r="B56" s="44" t="s">
        <v>4</v>
      </c>
      <c r="C56" s="48">
        <v>3374016</v>
      </c>
      <c r="E56" s="1"/>
      <c r="F56" s="50">
        <f>J7</f>
        <v>2582161211</v>
      </c>
    </row>
    <row r="57" spans="2:7" ht="51" x14ac:dyDescent="0.3">
      <c r="B57" s="44" t="s">
        <v>19</v>
      </c>
      <c r="C57" s="48">
        <v>3038347</v>
      </c>
      <c r="E57" s="1"/>
      <c r="F57" s="1"/>
    </row>
    <row r="58" spans="2:7" ht="30.6" x14ac:dyDescent="0.3">
      <c r="B58" s="44" t="s">
        <v>8</v>
      </c>
      <c r="C58" s="48">
        <v>2006673</v>
      </c>
      <c r="E58" s="1"/>
      <c r="F58" s="1"/>
    </row>
    <row r="59" spans="2:7" ht="61.2" x14ac:dyDescent="0.3">
      <c r="B59" s="44" t="s">
        <v>21</v>
      </c>
      <c r="C59" s="48">
        <v>1417305</v>
      </c>
    </row>
    <row r="60" spans="2:7" ht="40.799999999999997" x14ac:dyDescent="0.3">
      <c r="B60" s="44" t="s">
        <v>5</v>
      </c>
      <c r="C60" s="48">
        <v>124965</v>
      </c>
    </row>
    <row r="61" spans="2:7" ht="51" x14ac:dyDescent="0.3">
      <c r="B61" s="44" t="s">
        <v>18</v>
      </c>
      <c r="C61" s="48">
        <v>95969</v>
      </c>
    </row>
    <row r="62" spans="2:7" ht="30.6" x14ac:dyDescent="0.3">
      <c r="B62" s="44" t="s">
        <v>9</v>
      </c>
      <c r="C62" s="48">
        <v>84302</v>
      </c>
    </row>
    <row r="63" spans="2:7" ht="40.799999999999997" x14ac:dyDescent="0.3">
      <c r="B63" s="44" t="s">
        <v>31</v>
      </c>
      <c r="C63" s="48">
        <v>0</v>
      </c>
    </row>
    <row r="64" spans="2:7" ht="51" x14ac:dyDescent="0.3">
      <c r="B64" s="44" t="s">
        <v>20</v>
      </c>
      <c r="C64" s="48">
        <v>0</v>
      </c>
    </row>
    <row r="65" spans="2:3" ht="30.6" x14ac:dyDescent="0.3">
      <c r="B65" s="44" t="s">
        <v>22</v>
      </c>
      <c r="C65" s="48">
        <v>0</v>
      </c>
    </row>
    <row r="66" spans="2:3" ht="81.599999999999994" x14ac:dyDescent="0.3">
      <c r="B66" s="44" t="s">
        <v>23</v>
      </c>
      <c r="C66" s="48">
        <v>0</v>
      </c>
    </row>
    <row r="69" spans="2:3" x14ac:dyDescent="0.3">
      <c r="B69" s="44" t="s">
        <v>101</v>
      </c>
      <c r="C69" s="48">
        <v>2582161211</v>
      </c>
    </row>
    <row r="70" spans="2:3" x14ac:dyDescent="0.3">
      <c r="B70" s="44" t="s">
        <v>95</v>
      </c>
      <c r="C70" s="48">
        <v>2138798117</v>
      </c>
    </row>
    <row r="71" spans="2:3" x14ac:dyDescent="0.3">
      <c r="B71" s="44" t="s">
        <v>94</v>
      </c>
      <c r="C71" s="48">
        <v>1423122302</v>
      </c>
    </row>
    <row r="72" spans="2:3" x14ac:dyDescent="0.3">
      <c r="B72" s="44" t="s">
        <v>103</v>
      </c>
      <c r="C72" s="48">
        <v>1126593170</v>
      </c>
    </row>
    <row r="73" spans="2:3" x14ac:dyDescent="0.3">
      <c r="B73" s="44" t="s">
        <v>96</v>
      </c>
      <c r="C73" s="48">
        <v>1003431367</v>
      </c>
    </row>
    <row r="74" spans="2:3" x14ac:dyDescent="0.3">
      <c r="B74" s="44" t="s">
        <v>99</v>
      </c>
      <c r="C74" s="48">
        <v>826024022</v>
      </c>
    </row>
    <row r="75" spans="2:3" x14ac:dyDescent="0.3">
      <c r="B75" s="44" t="s">
        <v>97</v>
      </c>
      <c r="C75" s="48">
        <v>825408590</v>
      </c>
    </row>
    <row r="76" spans="2:3" x14ac:dyDescent="0.3">
      <c r="B76" s="44" t="s">
        <v>102</v>
      </c>
      <c r="C76" s="48">
        <v>620391630</v>
      </c>
    </row>
    <row r="77" spans="2:3" x14ac:dyDescent="0.3">
      <c r="B77" s="44" t="s">
        <v>98</v>
      </c>
      <c r="C77" s="48">
        <v>483447327</v>
      </c>
    </row>
    <row r="78" spans="2:3" x14ac:dyDescent="0.3">
      <c r="B78" s="44" t="s">
        <v>100</v>
      </c>
      <c r="C78" s="48">
        <v>278626089</v>
      </c>
    </row>
  </sheetData>
  <sortState ref="B69:C78">
    <sortCondition descending="1" ref="C69:C78"/>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BO-USA</vt:lpstr>
      <vt:lpstr>ER-USA</vt:lpstr>
      <vt:lpstr>IT-USA</vt:lpstr>
      <vt:lpstr>SERIE STORICA</vt:lpstr>
      <vt:lpstr>IMPRENDITORI</vt:lpstr>
      <vt:lpstr>grafici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dc:creator>
  <cp:lastModifiedBy>cotti elena</cp:lastModifiedBy>
  <cp:lastPrinted>2021-01-25T13:23:10Z</cp:lastPrinted>
  <dcterms:created xsi:type="dcterms:W3CDTF">2020-02-22T13:39:28Z</dcterms:created>
  <dcterms:modified xsi:type="dcterms:W3CDTF">2024-11-07T08:45:34Z</dcterms:modified>
</cp:coreProperties>
</file>