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8385" activeTab="0"/>
  </bookViews>
  <sheets>
    <sheet name="1 novemestre 2018" sheetId="1" r:id="rId1"/>
    <sheet name="Bo_30set18" sheetId="2" r:id="rId2"/>
    <sheet name="Bo_2017" sheetId="3" r:id="rId3"/>
    <sheet name="ER_2017" sheetId="4" r:id="rId4"/>
    <sheet name="It_2017" sheetId="5" r:id="rId5"/>
  </sheets>
  <externalReferences>
    <externalReference r:id="rId8"/>
    <externalReference r:id="rId9"/>
  </externalReferences>
  <definedNames>
    <definedName name="\a">#N/A</definedName>
    <definedName name="_2">'[2]BoSettori'!$A$51:$R$55</definedName>
    <definedName name="A">#REF!</definedName>
    <definedName name="Area" localSheetId="1">#REF!</definedName>
    <definedName name="Area" localSheetId="3">#REF!</definedName>
    <definedName name="Area" localSheetId="4">#REF!</definedName>
    <definedName name="Area">#REF!</definedName>
    <definedName name="BO00">#REF!</definedName>
    <definedName name="BO94_">#REF!</definedName>
    <definedName name="BO95_">#REF!</definedName>
    <definedName name="BO96_">#REF!</definedName>
    <definedName name="BO97_">#REF!</definedName>
    <definedName name="BO98_">#REF!</definedName>
    <definedName name="BO99_">#REF!</definedName>
    <definedName name="BOES00">'[2]BoSettori'!$DH$30:$FH$30</definedName>
    <definedName name="BOES01">'[2]BoSettori'!$DH$31:$FH$31</definedName>
    <definedName name="BOES02">'[2]BoSettori'!$DH$32:$FH$32</definedName>
    <definedName name="BOES04">'[2]BoSettori'!$DH$34:$FH$34</definedName>
    <definedName name="BOES99">'[2]BoSettori'!$DH$29:$FH$29</definedName>
    <definedName name="BOIM00">'[2]BoSettori'!$B$30:$BB$30</definedName>
    <definedName name="BOIM01">'[2]BoSettori'!$B$31:$BB$31</definedName>
    <definedName name="BOIM02">'[2]BoSettori'!$B$32:$BB$32</definedName>
    <definedName name="BOIM04">'[2]BoSettori'!$B$34:$BB$34</definedName>
    <definedName name="BOIM99">'[2]BoSettori'!$B$29:$BB$29</definedName>
    <definedName name="ES00">#REF!</definedName>
    <definedName name="ES99_">#REF!</definedName>
    <definedName name="F">#REF!</definedName>
    <definedName name="HTML_CodePage" hidden="1">1252</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#REF!</definedName>
    <definedName name="IM00">#REF!</definedName>
    <definedName name="IM99_">#REF!</definedName>
    <definedName name="N">#REF!</definedName>
    <definedName name="rrrr" hidden="1">{"'Tav19'!$A$1:$AB$128"}</definedName>
    <definedName name="wew" hidden="1">{"'Tav19'!$A$1:$AB$128"}</definedName>
  </definedNames>
  <calcPr fullCalcOnLoad="1"/>
</workbook>
</file>

<file path=xl/sharedStrings.xml><?xml version="1.0" encoding="utf-8"?>
<sst xmlns="http://schemas.openxmlformats.org/spreadsheetml/2006/main" count="214" uniqueCount="53">
  <si>
    <t>MERCE</t>
  </si>
  <si>
    <t>saldo</t>
  </si>
  <si>
    <t>var. %</t>
  </si>
  <si>
    <t>import</t>
  </si>
  <si>
    <t>export</t>
  </si>
  <si>
    <t>TOTALE PROVINCIA</t>
  </si>
  <si>
    <t>A-PRODOTTI DELL'AGRICOLTURA, DELLA SILVICOLTURA E DELLA PESCA</t>
  </si>
  <si>
    <t>B-PRODOTTI DELL'ESTRAZIONE DI MINERALI DA CAVE E MINIERE</t>
  </si>
  <si>
    <t>C-PRODOTTI DELLE ATTIVITA' MANIFATTURIERE</t>
  </si>
  <si>
    <t>CA-Prodotti alimentari, bevande e tabacco</t>
  </si>
  <si>
    <t>CB-Prodotti tessili, abbigliamento, pelli e accessori</t>
  </si>
  <si>
    <t>CC-Legno e prodotti in legno; carta e stampa</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</si>
  <si>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</si>
  <si>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</si>
  <si>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</si>
  <si>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</si>
  <si>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</si>
  <si>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</si>
  <si>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CK-Macchinari ed apparecchi n.c.a.</t>
  </si>
  <si>
    <t>CL-Mezzi di trasporto</t>
  </si>
  <si>
    <t>CM-Prodotti delle altre attività manifatturiere</t>
  </si>
  <si>
    <t>E-PRODOTTI DELLE ATTIVITA' DI TRATTAMENTO DEI RIFIUTI E RISANAMENTO</t>
  </si>
  <si>
    <t>J-PRODOTTI DELLE ATTIVITA' DEI SERVIZI DI INFORMAZIONE E COMUNICAZIONE</t>
  </si>
  <si>
    <t>M-PRODOTTI DELLE ATTIVITA' PROFESSIONALI, SCIENTIFICHE E TECNICHE</t>
  </si>
  <si>
    <t>R-PRODOTTI DELLE ATTIVITA' ARTISTICHE, SPORTIVE, DI INTRATTENIMENTO E DIVERTIMENTO</t>
  </si>
  <si>
    <t>S-PRODOTTI DELLE ALTRE ATTIVITA' DI SERVIZI</t>
  </si>
  <si>
    <t>V-MERCI DICHIARATE COME PROVVISTE DI BORDO, MERCI NAZIONALI DI RITORNO E RESPINTE, MERCI VARIE</t>
  </si>
  <si>
    <t>CD-Coke e prodotti petroliferi raffinati</t>
  </si>
  <si>
    <t>D-ENERGIA ELETTRICA, GAS, VAPORE E ARIA CONDIZIONATA</t>
  </si>
  <si>
    <t>-</t>
  </si>
  <si>
    <t>TOTALE REGIONE</t>
  </si>
  <si>
    <t>TOTALE ITALIA</t>
  </si>
  <si>
    <t>peso % export 2017</t>
  </si>
  <si>
    <t>BOLOGNA</t>
  </si>
  <si>
    <t>EMILIA ROMAGNA</t>
  </si>
  <si>
    <t>ITALIA</t>
  </si>
  <si>
    <t>2018 provvisorio</t>
  </si>
  <si>
    <t>2018/2017</t>
  </si>
  <si>
    <r>
      <rPr>
        <b/>
        <sz val="10"/>
        <color indexed="8"/>
        <rFont val="Verdana"/>
        <family val="2"/>
      </rPr>
      <t>Elaborazione:</t>
    </r>
    <r>
      <rPr>
        <sz val="10"/>
        <color indexed="8"/>
        <rFont val="Verdana"/>
        <family val="2"/>
      </rPr>
      <t xml:space="preserve"> Ufficio Statistica Camera di commercio di Bologna </t>
    </r>
  </si>
  <si>
    <r>
      <rPr>
        <b/>
        <sz val="10"/>
        <color indexed="8"/>
        <rFont val="Verdana"/>
        <family val="2"/>
      </rPr>
      <t>Fonte:</t>
    </r>
    <r>
      <rPr>
        <sz val="10"/>
        <color indexed="8"/>
        <rFont val="Verdana"/>
        <family val="2"/>
      </rPr>
      <t xml:space="preserve"> Istat, Coeweb </t>
    </r>
  </si>
  <si>
    <r>
      <rPr>
        <b/>
        <sz val="10"/>
        <rFont val="Verdana"/>
        <family val="2"/>
      </rPr>
      <t>Periodo riferimento:</t>
    </r>
    <r>
      <rPr>
        <sz val="10"/>
        <rFont val="Verdana"/>
        <family val="2"/>
      </rPr>
      <t xml:space="preserve"> 31 dicembre 2017 - Valori in Euro</t>
    </r>
  </si>
  <si>
    <r>
      <t>Periodo riferimento:</t>
    </r>
    <r>
      <rPr>
        <sz val="10"/>
        <rFont val="Verdana"/>
        <family val="2"/>
      </rPr>
      <t xml:space="preserve"> 30 settembre 2018 - Valori in Euro</t>
    </r>
  </si>
  <si>
    <t>Variazioni % 1° novemestre</t>
  </si>
  <si>
    <r>
      <rPr>
        <b/>
        <sz val="10"/>
        <rFont val="Verdana"/>
        <family val="2"/>
      </rPr>
      <t>Periodo riferimento:</t>
    </r>
    <r>
      <rPr>
        <sz val="10"/>
        <rFont val="Verdana"/>
        <family val="2"/>
      </rPr>
      <t xml:space="preserve"> 30 settembre 2018 - Valori in Euro</t>
    </r>
  </si>
  <si>
    <t>peso % export 2018</t>
  </si>
  <si>
    <t>Import Export BOLOGNA - REGNO UNITO</t>
  </si>
  <si>
    <t>TOTALE DA/VS REGNO UNITO</t>
  </si>
  <si>
    <t>PESO % REGNO UNITO su TOTALE PROVINCIA</t>
  </si>
  <si>
    <t>Import Export EMILIA ROMAGNA - REGNO UNITO</t>
  </si>
  <si>
    <t>PESO % REGNO UNITO su TOTALE REGIONE</t>
  </si>
  <si>
    <t>Import Export ITALIA - REGNO UNITO</t>
  </si>
  <si>
    <t>PESO % REGNO UNITO su TOTALE NAZIONE</t>
  </si>
  <si>
    <t>Import Export Bo/Er/It - REGNO UNITO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</si>
</sst>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0.0"/>
    <numFmt numFmtId="167" formatCode="#,##0.0"/>
    <numFmt numFmtId="168" formatCode="&quot;Sì&quot;;&quot;Sì&quot;;&quot;No&quot;"/>
    <numFmt numFmtId="169" formatCode="&quot;Vero&quot;;&quot;Vero&quot;;&quot;Falso&quot;"/>
    <numFmt numFmtId="170" formatCode="&quot;Attivo&quot;;&quot;Attivo&quot;;&quot;Disattivo&quot;"/>
    <numFmt numFmtId="171" formatCode="[$€-2]\ #.##000_);[Red]\([$€-2]\ #.##000\)"/>
    <numFmt numFmtId="172" formatCode="0.0%"/>
    <numFmt numFmtId="173" formatCode="#,##0.000"/>
    <numFmt numFmtId="174" formatCode="&quot;Attivo&quot;;&quot;Attivo&quot;;&quot;Inattivo&quot;"/>
    <numFmt numFmtId="175" formatCode="_-* #,##0.0_-;\-* #,##0.0_-;_-* &quot;-&quot;??_-;_-@_-"/>
    <numFmt numFmtId="176" formatCode="_-* #,##0_-;\-* #,##0_-;_-* &quot;-&quot;??_-;_-@_-"/>
  </numFmts>
  <fonts count="53">
    <font>
      <sz val="10"/>
      <name val="Arial"/>
      <family val="0"/>
    </font>
    <font>
      <u val="single"/>
      <sz val="10"/>
      <color indexed="12"/>
      <name val="Arial"/>
      <family val="2"/>
    </font>
    <font>
      <u val="single"/>
      <sz val="10"/>
      <color indexed="36"/>
      <name val="Arial"/>
      <family val="2"/>
    </font>
    <font>
      <sz val="8"/>
      <name val="Arial"/>
      <family val="2"/>
    </font>
    <font>
      <sz val="9"/>
      <color indexed="10"/>
      <name val="Arial"/>
      <family val="2"/>
    </font>
    <font>
      <sz val="7.5"/>
      <name val="Verdana"/>
      <family val="2"/>
    </font>
    <font>
      <b/>
      <sz val="7.5"/>
      <name val="Verdana"/>
      <family val="2"/>
    </font>
    <font>
      <b/>
      <sz val="7.5"/>
      <color indexed="10"/>
      <name val="Arial"/>
      <family val="2"/>
    </font>
    <font>
      <sz val="7.5"/>
      <name val="Arial"/>
      <family val="2"/>
    </font>
    <font>
      <b/>
      <sz val="7.5"/>
      <name val="Arial"/>
      <family val="2"/>
    </font>
    <font>
      <b/>
      <sz val="9"/>
      <name val="Arial"/>
      <family val="2"/>
    </font>
    <font>
      <b/>
      <sz val="1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8"/>
      <color indexed="8"/>
      <name val="Times New Roman"/>
      <family val="1"/>
    </font>
    <font>
      <sz val="9"/>
      <color indexed="60"/>
      <name val="Arial"/>
      <family val="2"/>
    </font>
    <font>
      <b/>
      <sz val="9"/>
      <color indexed="63"/>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name val="Arial"/>
      <family val="2"/>
    </font>
    <font>
      <b/>
      <sz val="10"/>
      <name val="Verdana"/>
      <family val="2"/>
    </font>
    <font>
      <sz val="10"/>
      <name val="Verdana"/>
      <family val="2"/>
    </font>
    <font>
      <sz val="10"/>
      <color indexed="8"/>
      <name val="Verdana"/>
      <family val="2"/>
    </font>
    <font>
      <b/>
      <sz val="10"/>
      <color indexed="8"/>
      <name val="Verdana"/>
      <family val="2"/>
    </font>
    <font>
      <sz val="8"/>
      <name val="Verdana"/>
      <family val="2"/>
    </font>
    <font>
      <b/>
      <sz val="8"/>
      <name val="Verdana"/>
      <family val="2"/>
    </font>
    <font>
      <b/>
      <sz val="7.5"/>
      <color indexed="17"/>
      <name val="Arial"/>
      <family val="2"/>
    </font>
    <font>
      <b/>
      <sz val="7.5"/>
      <color indexed="40"/>
      <name val="Arial"/>
      <family val="2"/>
    </font>
    <font>
      <sz val="9"/>
      <color indexed="40"/>
      <name val="Arial"/>
      <family val="2"/>
    </font>
    <font>
      <b/>
      <sz val="8"/>
      <color indexed="53"/>
      <name val="Arial"/>
      <family val="2"/>
    </font>
    <font>
      <b/>
      <sz val="11"/>
      <color indexed="40"/>
      <name val="Verdana"/>
      <family val="2"/>
    </font>
    <font>
      <b/>
      <sz val="11"/>
      <color indexed="17"/>
      <name val="Verdana"/>
      <family val="2"/>
    </font>
    <font>
      <b/>
      <sz val="11"/>
      <color indexed="10"/>
      <name val="Verdana"/>
      <family val="2"/>
    </font>
    <font>
      <b/>
      <sz val="11"/>
      <color indexed="16"/>
      <name val="Verdana"/>
      <family val="2"/>
    </font>
    <font>
      <b/>
      <sz val="7.5"/>
      <color rgb="FF00B050"/>
      <name val="Arial"/>
      <family val="2"/>
    </font>
    <font>
      <sz val="9"/>
      <color rgb="FF00B050"/>
      <name val="Arial"/>
      <family val="2"/>
    </font>
    <font>
      <b/>
      <sz val="7.5"/>
      <color rgb="FF00B0F0"/>
      <name val="Arial"/>
      <family val="2"/>
    </font>
    <font>
      <sz val="9"/>
      <color rgb="FF00B0F0"/>
      <name val="Arial"/>
      <family val="2"/>
    </font>
    <font>
      <b/>
      <sz val="8"/>
      <color theme="9" tint="-0.24997000396251678"/>
      <name val="Arial"/>
      <family val="2"/>
    </font>
    <font>
      <b/>
      <sz val="11"/>
      <color rgb="FF00B0F0"/>
      <name val="Verdana"/>
      <family val="2"/>
    </font>
    <font>
      <b/>
      <sz val="11"/>
      <color rgb="FF00B050"/>
      <name val="Verdana"/>
      <family val="2"/>
    </font>
    <font>
      <b/>
      <sz val="11"/>
      <color rgb="FFFF0000"/>
      <name val="Verdana"/>
      <family val="2"/>
    </font>
    <font>
      <b/>
      <sz val="11"/>
      <color rgb="FF80000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medium">
        <color indexed="8"/>
      </bottom>
    </border>
    <border>
      <left>
        <color indexed="63"/>
      </left>
      <right style="medium"/>
      <top>
        <color indexed="63"/>
      </top>
      <bottom style="mediu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bottom style="medium"/>
    </border>
    <border>
      <left style="medium">
        <color indexed="8"/>
      </left>
      <right>
        <color indexed="63"/>
      </right>
      <top>
        <color indexed="63"/>
      </top>
      <bottom style="medium"/>
    </border>
    <border>
      <left style="medium"/>
      <right>
        <color indexed="63"/>
      </right>
      <top style="medium"/>
      <bottom style="medium"/>
    </border>
    <border>
      <left style="medium"/>
      <right style="medium">
        <color indexed="8"/>
      </right>
      <top style="medium"/>
      <bottom style="medium"/>
    </border>
    <border>
      <left style="medium"/>
      <right style="medium">
        <color indexed="8"/>
      </right>
      <top>
        <color indexed="63"/>
      </top>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color indexed="8"/>
      </right>
      <top>
        <color indexed="63"/>
      </top>
      <bottom>
        <color indexed="63"/>
      </bottom>
    </border>
    <border>
      <left style="medium"/>
      <right>
        <color indexed="63"/>
      </right>
      <top style="medium"/>
      <bottom>
        <color indexed="63"/>
      </bottom>
    </border>
    <border>
      <left>
        <color indexed="63"/>
      </left>
      <right>
        <color indexed="63"/>
      </right>
      <top style="medium">
        <color indexed="8"/>
      </top>
      <bottom style="medium">
        <color indexed="8"/>
      </bottom>
    </border>
    <border>
      <left style="medium"/>
      <right>
        <color indexed="63"/>
      </right>
      <top style="medium"/>
      <bottom style="medium">
        <color indexed="8"/>
      </bottom>
    </border>
    <border>
      <left>
        <color indexed="63"/>
      </left>
      <right style="medium"/>
      <top style="medium"/>
      <bottom style="medium">
        <color indexed="8"/>
      </bottom>
    </border>
    <border>
      <left>
        <color indexed="63"/>
      </left>
      <right>
        <color indexed="63"/>
      </right>
      <top style="medium"/>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1" applyNumberFormat="0" applyAlignment="0" applyProtection="0"/>
    <xf numFmtId="0" fontId="15" fillId="0" borderId="2" applyNumberFormat="0" applyFill="0" applyAlignment="0" applyProtection="0"/>
    <xf numFmtId="0" fontId="16"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44" fontId="0" fillId="0" borderId="0" applyFont="0" applyFill="0" applyBorder="0" applyAlignment="0" applyProtection="0"/>
    <xf numFmtId="0" fontId="17" fillId="7" borderId="1" applyNumberFormat="0" applyAlignment="0" applyProtection="0"/>
    <xf numFmtId="43" fontId="0" fillId="0" borderId="0" applyFont="0" applyFill="0" applyBorder="0" applyAlignment="0" applyProtection="0"/>
    <xf numFmtId="165" fontId="18"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0" fillId="0" borderId="0">
      <alignment/>
      <protection/>
    </xf>
    <xf numFmtId="0" fontId="0" fillId="23" borderId="4" applyNumberFormat="0" applyFont="0" applyAlignment="0" applyProtection="0"/>
    <xf numFmtId="0" fontId="20" fillId="16" borderId="5"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3" borderId="0" applyNumberFormat="0" applyBorder="0" applyAlignment="0" applyProtection="0"/>
    <xf numFmtId="0" fontId="28" fillId="4" borderId="0" applyNumberFormat="0" applyBorder="0" applyAlignment="0" applyProtection="0"/>
    <xf numFmtId="44" fontId="0" fillId="0" borderId="0" applyFont="0" applyFill="0" applyBorder="0" applyAlignment="0" applyProtection="0"/>
    <xf numFmtId="164" fontId="18" fillId="0" borderId="0" applyFont="0" applyFill="0" applyBorder="0" applyAlignment="0" applyProtection="0"/>
    <xf numFmtId="42" fontId="0" fillId="0" borderId="0" applyFont="0" applyFill="0" applyBorder="0" applyAlignment="0" applyProtection="0"/>
  </cellStyleXfs>
  <cellXfs count="132">
    <xf numFmtId="0" fontId="0" fillId="0" borderId="0" xfId="0" applyAlignment="1">
      <alignment/>
    </xf>
    <xf numFmtId="0" fontId="0" fillId="0" borderId="0" xfId="0" applyBorder="1" applyAlignment="1">
      <alignment/>
    </xf>
    <xf numFmtId="0" fontId="0" fillId="0" borderId="0" xfId="0" applyFont="1" applyAlignment="1">
      <alignment/>
    </xf>
    <xf numFmtId="0" fontId="8" fillId="0" borderId="0" xfId="0" applyFont="1" applyBorder="1" applyAlignment="1">
      <alignment horizontal="left" wrapText="1"/>
    </xf>
    <xf numFmtId="0" fontId="9" fillId="0" borderId="10" xfId="0" applyFont="1" applyBorder="1" applyAlignment="1">
      <alignment horizontal="righ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right" vertical="center" wrapText="1"/>
    </xf>
    <xf numFmtId="3" fontId="4" fillId="0" borderId="13" xfId="0" applyNumberFormat="1" applyFont="1" applyBorder="1" applyAlignment="1">
      <alignment horizontal="right" vertical="center" wrapText="1"/>
    </xf>
    <xf numFmtId="167" fontId="4" fillId="0" borderId="14" xfId="0" applyNumberFormat="1" applyFont="1" applyBorder="1" applyAlignment="1">
      <alignment horizontal="right" vertical="center" wrapText="1"/>
    </xf>
    <xf numFmtId="167" fontId="4" fillId="0" borderId="15" xfId="0" applyNumberFormat="1" applyFont="1" applyBorder="1" applyAlignment="1">
      <alignment horizontal="right" vertical="center" wrapText="1"/>
    </xf>
    <xf numFmtId="0" fontId="8" fillId="0" borderId="11" xfId="0" applyFont="1" applyBorder="1" applyAlignment="1">
      <alignment horizontal="left" vertical="center" wrapText="1"/>
    </xf>
    <xf numFmtId="3" fontId="10" fillId="0" borderId="0" xfId="0" applyNumberFormat="1" applyFont="1" applyBorder="1" applyAlignment="1">
      <alignment horizontal="right" vertical="center" wrapText="1"/>
    </xf>
    <xf numFmtId="167" fontId="10" fillId="0" borderId="0" xfId="0" applyNumberFormat="1" applyFont="1" applyBorder="1" applyAlignment="1">
      <alignment horizontal="right" vertical="center" wrapText="1"/>
    </xf>
    <xf numFmtId="167" fontId="10" fillId="0" borderId="16" xfId="0" applyNumberFormat="1" applyFont="1" applyBorder="1" applyAlignment="1">
      <alignment horizontal="right" vertical="center" wrapText="1"/>
    </xf>
    <xf numFmtId="0" fontId="11" fillId="0" borderId="0" xfId="0" applyFont="1" applyAlignment="1">
      <alignment/>
    </xf>
    <xf numFmtId="3" fontId="10" fillId="0" borderId="13"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167" fontId="3" fillId="0" borderId="0"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xf numFmtId="3" fontId="5" fillId="0" borderId="0" xfId="0" applyNumberFormat="1" applyFont="1" applyAlignment="1">
      <alignment horizontal="right" wrapText="1"/>
    </xf>
    <xf numFmtId="3" fontId="4" fillId="0" borderId="14" xfId="0" applyNumberFormat="1" applyFont="1" applyBorder="1" applyAlignment="1">
      <alignment horizontal="right" vertical="center" wrapText="1"/>
    </xf>
    <xf numFmtId="3" fontId="10" fillId="0" borderId="17"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4" fillId="0" borderId="18" xfId="0" applyNumberFormat="1" applyFont="1" applyBorder="1" applyAlignment="1">
      <alignment horizontal="right" vertical="center" wrapText="1"/>
    </xf>
    <xf numFmtId="172" fontId="10" fillId="0" borderId="19" xfId="0" applyNumberFormat="1" applyFont="1" applyBorder="1" applyAlignment="1">
      <alignment horizontal="right" vertical="center" wrapText="1"/>
    </xf>
    <xf numFmtId="172" fontId="10" fillId="0" borderId="17" xfId="0" applyNumberFormat="1" applyFont="1" applyBorder="1" applyAlignment="1">
      <alignment horizontal="right" vertical="center" wrapText="1"/>
    </xf>
    <xf numFmtId="172" fontId="3" fillId="0" borderId="17" xfId="0" applyNumberFormat="1" applyFont="1" applyBorder="1" applyAlignment="1">
      <alignment horizontal="right" vertical="center" wrapText="1"/>
    </xf>
    <xf numFmtId="167" fontId="4" fillId="0" borderId="18" xfId="0" applyNumberFormat="1" applyFont="1" applyBorder="1" applyAlignment="1">
      <alignment horizontal="right" vertical="center" wrapText="1"/>
    </xf>
    <xf numFmtId="3" fontId="10" fillId="0" borderId="20" xfId="0" applyNumberFormat="1" applyFont="1" applyBorder="1" applyAlignment="1">
      <alignment horizontal="right" vertical="center" wrapText="1"/>
    </xf>
    <xf numFmtId="0" fontId="9" fillId="0" borderId="21" xfId="0" applyFont="1" applyBorder="1" applyAlignment="1">
      <alignment horizontal="center" vertical="center" wrapText="1"/>
    </xf>
    <xf numFmtId="167" fontId="10" fillId="0" borderId="17" xfId="0"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3" fontId="10" fillId="0" borderId="11"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10" fillId="0" borderId="12" xfId="0" applyNumberFormat="1" applyFont="1" applyBorder="1" applyAlignment="1">
      <alignment horizontal="right" vertical="center" wrapText="1"/>
    </xf>
    <xf numFmtId="3" fontId="10" fillId="0" borderId="22"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3" fontId="4" fillId="0" borderId="22" xfId="0" applyNumberFormat="1" applyFont="1" applyBorder="1" applyAlignment="1">
      <alignment horizontal="righ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3" fontId="4" fillId="0" borderId="25" xfId="0" applyNumberFormat="1" applyFont="1" applyBorder="1" applyAlignment="1">
      <alignment horizontal="right" vertical="center" wrapText="1"/>
    </xf>
    <xf numFmtId="0" fontId="9" fillId="0" borderId="12" xfId="0" applyFont="1" applyBorder="1" applyAlignment="1">
      <alignment horizontal="right" vertical="center" wrapText="1"/>
    </xf>
    <xf numFmtId="167" fontId="29" fillId="0" borderId="13" xfId="0" applyNumberFormat="1" applyFont="1" applyBorder="1" applyAlignment="1">
      <alignment horizontal="right" vertical="center" wrapText="1"/>
    </xf>
    <xf numFmtId="167" fontId="29" fillId="0" borderId="26" xfId="0" applyNumberFormat="1" applyFont="1" applyBorder="1" applyAlignment="1">
      <alignment horizontal="right" vertical="center" wrapText="1"/>
    </xf>
    <xf numFmtId="167" fontId="29" fillId="0" borderId="22" xfId="0" applyNumberFormat="1" applyFont="1" applyBorder="1" applyAlignment="1">
      <alignment horizontal="right" vertical="center" wrapText="1"/>
    </xf>
    <xf numFmtId="0" fontId="3" fillId="0" borderId="0" xfId="0" applyFont="1" applyAlignment="1">
      <alignment vertical="top"/>
    </xf>
    <xf numFmtId="3" fontId="4" fillId="0" borderId="27" xfId="0" applyNumberFormat="1" applyFont="1" applyBorder="1" applyAlignment="1">
      <alignment horizontal="right" vertical="center" wrapText="1"/>
    </xf>
    <xf numFmtId="167" fontId="29" fillId="0" borderId="12" xfId="0" applyNumberFormat="1" applyFont="1" applyBorder="1" applyAlignment="1">
      <alignment horizontal="right" vertical="center" wrapText="1"/>
    </xf>
    <xf numFmtId="3" fontId="4" fillId="0" borderId="28" xfId="0" applyNumberFormat="1" applyFont="1" applyBorder="1" applyAlignment="1">
      <alignment horizontal="right" vertical="center" wrapText="1"/>
    </xf>
    <xf numFmtId="167" fontId="29" fillId="0" borderId="29" xfId="0" applyNumberFormat="1" applyFont="1" applyBorder="1" applyAlignment="1">
      <alignment horizontal="right" vertical="center" wrapText="1"/>
    </xf>
    <xf numFmtId="167" fontId="4" fillId="0" borderId="30" xfId="0" applyNumberFormat="1" applyFont="1" applyBorder="1" applyAlignment="1">
      <alignment horizontal="right" vertical="center" wrapText="1"/>
    </xf>
    <xf numFmtId="167" fontId="4" fillId="0" borderId="31" xfId="0" applyNumberFormat="1" applyFont="1" applyBorder="1" applyAlignment="1">
      <alignment horizontal="right" vertical="center" wrapText="1"/>
    </xf>
    <xf numFmtId="167" fontId="5" fillId="0" borderId="14" xfId="0" applyNumberFormat="1" applyFont="1" applyBorder="1" applyAlignment="1">
      <alignment horizontal="right" vertical="center" wrapText="1"/>
    </xf>
    <xf numFmtId="167" fontId="4" fillId="0" borderId="19" xfId="0" applyNumberFormat="1" applyFont="1" applyBorder="1" applyAlignment="1">
      <alignment horizontal="right" vertical="center" wrapText="1"/>
    </xf>
    <xf numFmtId="3" fontId="4" fillId="0" borderId="32" xfId="0" applyNumberFormat="1" applyFont="1" applyBorder="1" applyAlignment="1">
      <alignment horizontal="right" vertical="center" wrapText="1"/>
    </xf>
    <xf numFmtId="167" fontId="10" fillId="0" borderId="0" xfId="0" applyNumberFormat="1" applyFont="1" applyBorder="1" applyAlignment="1" quotePrefix="1">
      <alignment horizontal="right" vertical="center" wrapText="1"/>
    </xf>
    <xf numFmtId="167" fontId="10" fillId="0" borderId="17" xfId="0" applyNumberFormat="1" applyFont="1" applyBorder="1" applyAlignment="1" quotePrefix="1">
      <alignment horizontal="right" vertical="center" wrapText="1"/>
    </xf>
    <xf numFmtId="167" fontId="10" fillId="0" borderId="16" xfId="0" applyNumberFormat="1" applyFont="1" applyBorder="1" applyAlignment="1" quotePrefix="1">
      <alignment horizontal="right" vertical="center" wrapText="1"/>
    </xf>
    <xf numFmtId="173" fontId="5" fillId="0" borderId="0" xfId="0" applyNumberFormat="1" applyFont="1" applyAlignment="1">
      <alignment horizontal="right" wrapText="1"/>
    </xf>
    <xf numFmtId="167" fontId="10" fillId="0" borderId="20" xfId="0" applyNumberFormat="1" applyFont="1" applyBorder="1" applyAlignment="1">
      <alignment horizontal="right"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31" fillId="0" borderId="0" xfId="0" applyFont="1" applyAlignment="1">
      <alignment/>
    </xf>
    <xf numFmtId="3" fontId="34" fillId="0" borderId="0" xfId="0" applyNumberFormat="1" applyFont="1" applyBorder="1" applyAlignment="1">
      <alignment horizontal="right" vertical="center" wrapText="1"/>
    </xf>
    <xf numFmtId="3" fontId="34" fillId="0" borderId="11" xfId="0" applyNumberFormat="1" applyFont="1" applyBorder="1" applyAlignment="1">
      <alignment horizontal="right" vertical="center" wrapText="1"/>
    </xf>
    <xf numFmtId="3" fontId="34" fillId="0" borderId="16" xfId="0" applyNumberFormat="1" applyFont="1" applyBorder="1" applyAlignment="1">
      <alignment horizontal="right" vertical="center" wrapText="1"/>
    </xf>
    <xf numFmtId="3" fontId="34" fillId="0" borderId="13" xfId="0" applyNumberFormat="1" applyFont="1" applyBorder="1" applyAlignment="1">
      <alignment horizontal="right" vertical="center" wrapText="1"/>
    </xf>
    <xf numFmtId="3" fontId="34" fillId="0" borderId="12" xfId="0" applyNumberFormat="1" applyFont="1" applyBorder="1" applyAlignment="1">
      <alignment horizontal="right" vertical="center" wrapText="1"/>
    </xf>
    <xf numFmtId="3" fontId="34" fillId="0" borderId="22" xfId="0" applyNumberFormat="1" applyFont="1" applyBorder="1" applyAlignment="1">
      <alignment horizontal="right" vertical="center" wrapText="1"/>
    </xf>
    <xf numFmtId="172" fontId="34" fillId="0" borderId="0" xfId="53" applyNumberFormat="1" applyFont="1" applyBorder="1" applyAlignment="1">
      <alignment horizontal="right" vertical="center" wrapText="1"/>
    </xf>
    <xf numFmtId="172" fontId="34" fillId="0" borderId="11" xfId="53" applyNumberFormat="1" applyFont="1" applyBorder="1" applyAlignment="1">
      <alignment horizontal="right" vertical="center" wrapText="1"/>
    </xf>
    <xf numFmtId="172" fontId="34" fillId="0" borderId="12" xfId="53" applyNumberFormat="1" applyFont="1" applyBorder="1" applyAlignment="1">
      <alignment horizontal="right" vertical="center" wrapText="1"/>
    </xf>
    <xf numFmtId="0" fontId="35" fillId="0" borderId="10" xfId="0" applyFont="1" applyBorder="1" applyAlignment="1">
      <alignment horizontal="right" vertical="center" wrapText="1"/>
    </xf>
    <xf numFmtId="0" fontId="35" fillId="0" borderId="17" xfId="0" applyFont="1" applyBorder="1" applyAlignment="1">
      <alignment horizontal="left" vertical="center" wrapText="1"/>
    </xf>
    <xf numFmtId="0" fontId="35" fillId="0" borderId="20" xfId="0" applyFont="1" applyBorder="1" applyAlignment="1">
      <alignment horizontal="left" vertical="center" wrapText="1"/>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44" fillId="0" borderId="12" xfId="0" applyFont="1" applyBorder="1" applyAlignment="1">
      <alignment horizontal="right" vertical="center" wrapText="1"/>
    </xf>
    <xf numFmtId="3" fontId="45" fillId="0" borderId="13" xfId="0" applyNumberFormat="1" applyFont="1" applyBorder="1" applyAlignment="1">
      <alignment horizontal="right" vertical="center" wrapText="1"/>
    </xf>
    <xf numFmtId="3" fontId="45" fillId="0" borderId="12" xfId="0" applyNumberFormat="1" applyFont="1" applyBorder="1" applyAlignment="1">
      <alignment horizontal="right" vertical="center" wrapText="1"/>
    </xf>
    <xf numFmtId="3" fontId="45" fillId="0" borderId="22" xfId="0" applyNumberFormat="1" applyFont="1" applyBorder="1" applyAlignment="1">
      <alignment horizontal="right" vertical="center" wrapText="1"/>
    </xf>
    <xf numFmtId="3" fontId="45" fillId="0" borderId="14" xfId="0" applyNumberFormat="1" applyFont="1" applyBorder="1" applyAlignment="1">
      <alignment horizontal="right" vertical="center" wrapText="1"/>
    </xf>
    <xf numFmtId="3" fontId="45" fillId="0" borderId="18" xfId="0" applyNumberFormat="1" applyFont="1" applyBorder="1" applyAlignment="1">
      <alignment horizontal="right" vertical="center" wrapText="1"/>
    </xf>
    <xf numFmtId="167" fontId="45" fillId="0" borderId="14" xfId="0" applyNumberFormat="1" applyFont="1" applyBorder="1" applyAlignment="1">
      <alignment horizontal="right" vertical="center" wrapText="1"/>
    </xf>
    <xf numFmtId="167" fontId="45" fillId="0" borderId="18" xfId="0" applyNumberFormat="1" applyFont="1" applyBorder="1" applyAlignment="1">
      <alignment horizontal="right" vertical="center" wrapText="1"/>
    </xf>
    <xf numFmtId="167" fontId="45" fillId="0" borderId="15" xfId="0" applyNumberFormat="1" applyFont="1" applyBorder="1" applyAlignment="1">
      <alignment horizontal="right" vertical="center" wrapText="1"/>
    </xf>
    <xf numFmtId="0" fontId="46" fillId="0" borderId="12" xfId="0" applyFont="1" applyBorder="1" applyAlignment="1">
      <alignment horizontal="right" vertical="center" wrapText="1"/>
    </xf>
    <xf numFmtId="3" fontId="47" fillId="0" borderId="13" xfId="0" applyNumberFormat="1" applyFont="1" applyBorder="1" applyAlignment="1">
      <alignment horizontal="right" vertical="center" wrapText="1"/>
    </xf>
    <xf numFmtId="3" fontId="47" fillId="0" borderId="12" xfId="0" applyNumberFormat="1" applyFont="1" applyBorder="1" applyAlignment="1">
      <alignment horizontal="right" vertical="center" wrapText="1"/>
    </xf>
    <xf numFmtId="3" fontId="47" fillId="0" borderId="22" xfId="0" applyNumberFormat="1" applyFont="1" applyBorder="1" applyAlignment="1">
      <alignment horizontal="right" vertical="center" wrapText="1"/>
    </xf>
    <xf numFmtId="3" fontId="47" fillId="0" borderId="14" xfId="0" applyNumberFormat="1" applyFont="1" applyBorder="1" applyAlignment="1">
      <alignment horizontal="right" vertical="center" wrapText="1"/>
    </xf>
    <xf numFmtId="3" fontId="47" fillId="0" borderId="18" xfId="0" applyNumberFormat="1" applyFont="1" applyBorder="1" applyAlignment="1">
      <alignment horizontal="right" vertical="center" wrapText="1"/>
    </xf>
    <xf numFmtId="167" fontId="47" fillId="0" borderId="14" xfId="0" applyNumberFormat="1" applyFont="1" applyBorder="1" applyAlignment="1">
      <alignment horizontal="right" vertical="center" wrapText="1"/>
    </xf>
    <xf numFmtId="167" fontId="47" fillId="0" borderId="18" xfId="0" applyNumberFormat="1" applyFont="1" applyBorder="1" applyAlignment="1">
      <alignment horizontal="right" vertical="center" wrapText="1"/>
    </xf>
    <xf numFmtId="167" fontId="47" fillId="0" borderId="15" xfId="0" applyNumberFormat="1" applyFont="1" applyBorder="1" applyAlignment="1">
      <alignment horizontal="right" vertical="center" wrapText="1"/>
    </xf>
    <xf numFmtId="167" fontId="3" fillId="0" borderId="0" xfId="0" applyNumberFormat="1" applyFont="1" applyBorder="1" applyAlignment="1">
      <alignment horizontal="right" vertical="center" wrapText="1"/>
    </xf>
    <xf numFmtId="176" fontId="34" fillId="0" borderId="0" xfId="46" applyNumberFormat="1" applyFont="1" applyAlignment="1">
      <alignment/>
    </xf>
    <xf numFmtId="0" fontId="48" fillId="0" borderId="0" xfId="0" applyFont="1" applyAlignment="1">
      <alignment/>
    </xf>
    <xf numFmtId="176" fontId="0" fillId="0" borderId="0" xfId="46" applyNumberFormat="1" applyFont="1" applyAlignment="1">
      <alignment/>
    </xf>
    <xf numFmtId="10" fontId="34" fillId="0" borderId="22" xfId="53" applyNumberFormat="1" applyFont="1" applyBorder="1" applyAlignment="1">
      <alignment horizontal="right" vertical="center" wrapText="1"/>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1" fillId="0" borderId="0" xfId="0" applyFont="1" applyBorder="1" applyAlignment="1">
      <alignment horizontal="center" wrapText="1"/>
    </xf>
    <xf numFmtId="0" fontId="49" fillId="0" borderId="0" xfId="0" applyFont="1" applyAlignment="1">
      <alignment horizontal="center" wrapText="1"/>
    </xf>
    <xf numFmtId="0" fontId="32" fillId="0" borderId="0" xfId="0" applyFont="1" applyBorder="1" applyAlignment="1">
      <alignment horizontal="center" vertical="center" wrapText="1"/>
    </xf>
    <xf numFmtId="0" fontId="9" fillId="0" borderId="33" xfId="0" applyFont="1" applyBorder="1" applyAlignment="1">
      <alignment horizontal="left" vertical="center" wrapText="1"/>
    </xf>
    <xf numFmtId="0" fontId="9" fillId="0" borderId="23" xfId="0" applyFont="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50" fillId="0" borderId="0" xfId="0" applyFont="1" applyAlignment="1">
      <alignment horizontal="center" wrapText="1"/>
    </xf>
    <xf numFmtId="0" fontId="51" fillId="0" borderId="0" xfId="0" applyFont="1" applyAlignment="1">
      <alignment horizontal="center" wrapText="1"/>
    </xf>
    <xf numFmtId="0" fontId="35" fillId="0" borderId="3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36" xfId="0" applyFont="1" applyBorder="1" applyAlignment="1">
      <alignment horizontal="center" vertical="center" wrapText="1"/>
    </xf>
    <xf numFmtId="0" fontId="52" fillId="0" borderId="0" xfId="0" applyFont="1" applyAlignment="1">
      <alignment horizontal="left" wrapText="1"/>
    </xf>
    <xf numFmtId="0" fontId="30" fillId="0" borderId="0" xfId="0" applyFont="1" applyBorder="1" applyAlignment="1">
      <alignment horizontal="left" wrapText="1"/>
    </xf>
    <xf numFmtId="0" fontId="32" fillId="0" borderId="0" xfId="0" applyFont="1" applyBorder="1" applyAlignment="1">
      <alignment horizontal="left" vertical="center" wrapText="1"/>
    </xf>
    <xf numFmtId="0" fontId="35" fillId="0" borderId="19" xfId="0" applyFont="1" applyBorder="1" applyAlignment="1">
      <alignment horizontal="left" vertical="center" wrapText="1"/>
    </xf>
    <xf numFmtId="0" fontId="35" fillId="0" borderId="21" xfId="0" applyFont="1" applyBorder="1" applyAlignment="1">
      <alignment horizontal="left" vertical="center" wrapText="1"/>
    </xf>
    <xf numFmtId="0" fontId="52" fillId="0" borderId="0" xfId="0" applyFont="1" applyAlignment="1">
      <alignment horizontal="center" wrapText="1"/>
    </xf>
    <xf numFmtId="172" fontId="0" fillId="0" borderId="0" xfId="53" applyNumberFormat="1" applyFont="1" applyAlignment="1">
      <alignment/>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Bologna_Mondo" xfId="47"/>
    <cellStyle name="Comma [0]"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Bologna_Mond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dit_pro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lena.cotti\Documents\ImportExport\ImportExport2007\GraficiImportExport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ori"/>
      <sheetName val="Ripart"/>
      <sheetName val="Foglio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8">
        <row r="29">
          <cell r="B29">
            <v>160801194</v>
          </cell>
          <cell r="C29">
            <v>10357639</v>
          </cell>
          <cell r="D29">
            <v>3352243</v>
          </cell>
          <cell r="E29">
            <v>174511076</v>
          </cell>
          <cell r="F29">
            <v>951680</v>
          </cell>
          <cell r="G29">
            <v>3937.467398658245</v>
          </cell>
          <cell r="H29">
            <v>0</v>
          </cell>
          <cell r="I29">
            <v>955617.4673986583</v>
          </cell>
          <cell r="J29">
            <v>22336.76088562029</v>
          </cell>
          <cell r="K29">
            <v>18064503</v>
          </cell>
          <cell r="L29">
            <v>18086839.76088562</v>
          </cell>
          <cell r="M29">
            <v>19042457.228284277</v>
          </cell>
          <cell r="N29">
            <v>248818770</v>
          </cell>
          <cell r="O29">
            <v>110905112.92330098</v>
          </cell>
          <cell r="P29">
            <v>359723882.923301</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4524814878.923301</v>
          </cell>
          <cell r="AT29">
            <v>3776191</v>
          </cell>
          <cell r="AU29">
            <v>4547633527.151585</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7157024150.635526</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(2) I dati 2004 non sono comprensivi delle stime mensili dei dati trimestrali ed annuali delle dichiarazioni al di sotto della soglia di assimilazione. Gli operatori che effettuano scambi con l'estero per un totale superiore alle </v>
          </cell>
        </row>
        <row r="52">
          <cell r="A52" t="str">
            <v>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H23"/>
  <sheetViews>
    <sheetView tabSelected="1" zoomScalePageLayoutView="0" workbookViewId="0" topLeftCell="A1">
      <selection activeCell="B2" sqref="B2:F2"/>
    </sheetView>
  </sheetViews>
  <sheetFormatPr defaultColWidth="9.140625" defaultRowHeight="12.75"/>
  <cols>
    <col min="1" max="1" width="0.85546875" style="0" customWidth="1"/>
    <col min="2" max="2" width="20.140625" style="67" customWidth="1"/>
    <col min="3" max="6" width="15.7109375" style="67" customWidth="1"/>
  </cols>
  <sheetData>
    <row r="1" ht="3" customHeight="1"/>
    <row r="2" spans="2:6" ht="15.75" customHeight="1">
      <c r="B2" s="125" t="s">
        <v>52</v>
      </c>
      <c r="C2" s="125"/>
      <c r="D2" s="125"/>
      <c r="E2" s="125"/>
      <c r="F2" s="125"/>
    </row>
    <row r="3" spans="2:6" ht="15.75" customHeight="1">
      <c r="B3" s="126" t="s">
        <v>41</v>
      </c>
      <c r="C3" s="126"/>
      <c r="D3" s="126"/>
      <c r="E3" s="126"/>
      <c r="F3" s="126"/>
    </row>
    <row r="4" spans="2:6" ht="14.25" customHeight="1">
      <c r="B4" s="127" t="s">
        <v>39</v>
      </c>
      <c r="C4" s="127"/>
      <c r="D4" s="127"/>
      <c r="E4" s="127"/>
      <c r="F4" s="127"/>
    </row>
    <row r="5" spans="2:6" ht="14.25" customHeight="1">
      <c r="B5" s="127" t="s">
        <v>38</v>
      </c>
      <c r="C5" s="127"/>
      <c r="D5" s="127"/>
      <c r="E5" s="127"/>
      <c r="F5" s="127"/>
    </row>
    <row r="6" ht="13.5" thickBot="1"/>
    <row r="7" spans="2:6" ht="13.5" thickBot="1">
      <c r="B7" s="128" t="s">
        <v>0</v>
      </c>
      <c r="C7" s="123">
        <v>2017</v>
      </c>
      <c r="D7" s="124"/>
      <c r="E7" s="123" t="s">
        <v>36</v>
      </c>
      <c r="F7" s="124"/>
    </row>
    <row r="8" spans="2:6" ht="13.5" thickBot="1">
      <c r="B8" s="129"/>
      <c r="C8" s="77" t="s">
        <v>3</v>
      </c>
      <c r="D8" s="77" t="s">
        <v>4</v>
      </c>
      <c r="E8" s="80" t="s">
        <v>3</v>
      </c>
      <c r="F8" s="81" t="s">
        <v>4</v>
      </c>
    </row>
    <row r="9" spans="2:8" ht="18" customHeight="1">
      <c r="B9" s="78" t="s">
        <v>33</v>
      </c>
      <c r="C9" s="68">
        <v>177684527</v>
      </c>
      <c r="D9" s="68">
        <v>526728674</v>
      </c>
      <c r="E9" s="69">
        <v>208350726</v>
      </c>
      <c r="F9" s="70">
        <v>639335710</v>
      </c>
      <c r="G9" s="131"/>
      <c r="H9" s="131"/>
    </row>
    <row r="10" spans="2:6" ht="18" customHeight="1">
      <c r="B10" s="78" t="s">
        <v>34</v>
      </c>
      <c r="C10" s="68">
        <v>789438765</v>
      </c>
      <c r="D10" s="68">
        <v>2756147535</v>
      </c>
      <c r="E10" s="69">
        <v>962981340</v>
      </c>
      <c r="F10" s="70">
        <v>3151890932</v>
      </c>
    </row>
    <row r="11" spans="2:6" ht="18" customHeight="1" thickBot="1">
      <c r="B11" s="79" t="s">
        <v>35</v>
      </c>
      <c r="C11" s="71">
        <v>8357029339</v>
      </c>
      <c r="D11" s="71">
        <v>17227971570</v>
      </c>
      <c r="E11" s="72">
        <v>8060693421</v>
      </c>
      <c r="F11" s="73">
        <v>17220591181</v>
      </c>
    </row>
    <row r="13" spans="3:6" ht="12.75">
      <c r="C13" s="101"/>
      <c r="D13" s="101"/>
      <c r="E13" s="101"/>
      <c r="F13" s="101"/>
    </row>
    <row r="14" spans="2:6" ht="15" customHeight="1">
      <c r="B14" s="125" t="s">
        <v>52</v>
      </c>
      <c r="C14" s="125"/>
      <c r="D14" s="125"/>
      <c r="E14" s="125"/>
      <c r="F14" s="125"/>
    </row>
    <row r="15" spans="2:6" ht="12.75">
      <c r="B15" s="126" t="s">
        <v>42</v>
      </c>
      <c r="C15" s="126"/>
      <c r="D15" s="126"/>
      <c r="E15" s="126"/>
      <c r="F15" s="126"/>
    </row>
    <row r="16" spans="2:6" ht="14.25" customHeight="1">
      <c r="B16" s="127" t="s">
        <v>39</v>
      </c>
      <c r="C16" s="127"/>
      <c r="D16" s="127"/>
      <c r="E16" s="127"/>
      <c r="F16" s="127"/>
    </row>
    <row r="17" spans="2:6" ht="14.25" customHeight="1">
      <c r="B17" s="127" t="s">
        <v>38</v>
      </c>
      <c r="C17" s="127"/>
      <c r="D17" s="127"/>
      <c r="E17" s="127"/>
      <c r="F17" s="127"/>
    </row>
    <row r="18" ht="13.5" thickBot="1"/>
    <row r="19" spans="2:6" ht="13.5" thickBot="1">
      <c r="B19" s="128" t="s">
        <v>0</v>
      </c>
      <c r="C19" s="120" t="s">
        <v>37</v>
      </c>
      <c r="D19" s="120"/>
      <c r="E19" s="121"/>
      <c r="F19" s="122"/>
    </row>
    <row r="20" spans="2:6" ht="13.5" thickBot="1">
      <c r="B20" s="129"/>
      <c r="C20" s="77" t="s">
        <v>3</v>
      </c>
      <c r="D20" s="77" t="s">
        <v>4</v>
      </c>
      <c r="E20" s="65"/>
      <c r="F20" s="66"/>
    </row>
    <row r="21" spans="2:6" ht="18" customHeight="1">
      <c r="B21" s="78" t="s">
        <v>33</v>
      </c>
      <c r="C21" s="74">
        <f aca="true" t="shared" si="0" ref="C21:D23">(E9-C9)/C9</f>
        <v>0.17258789787587975</v>
      </c>
      <c r="D21" s="74">
        <f t="shared" si="0"/>
        <v>0.21378565769897692</v>
      </c>
      <c r="E21" s="75"/>
      <c r="F21" s="74"/>
    </row>
    <row r="22" spans="2:6" ht="18" customHeight="1">
      <c r="B22" s="78" t="s">
        <v>34</v>
      </c>
      <c r="C22" s="74">
        <f t="shared" si="0"/>
        <v>0.21983031831480937</v>
      </c>
      <c r="D22" s="74">
        <f t="shared" si="0"/>
        <v>0.14358570866562845</v>
      </c>
      <c r="E22" s="75"/>
      <c r="F22" s="74"/>
    </row>
    <row r="23" spans="2:6" ht="18" customHeight="1" thickBot="1">
      <c r="B23" s="79" t="s">
        <v>35</v>
      </c>
      <c r="C23" s="76">
        <f t="shared" si="0"/>
        <v>-0.035459480394197045</v>
      </c>
      <c r="D23" s="104">
        <f t="shared" si="0"/>
        <v>-0.0004283957034646999</v>
      </c>
      <c r="E23" s="75"/>
      <c r="F23" s="74"/>
    </row>
  </sheetData>
  <sheetProtection/>
  <mergeCells count="14">
    <mergeCell ref="B2:F2"/>
    <mergeCell ref="B3:F3"/>
    <mergeCell ref="B4:F4"/>
    <mergeCell ref="B5:F5"/>
    <mergeCell ref="B7:B8"/>
    <mergeCell ref="C7:D7"/>
    <mergeCell ref="C19:D19"/>
    <mergeCell ref="E19:F19"/>
    <mergeCell ref="E7:F7"/>
    <mergeCell ref="B14:F14"/>
    <mergeCell ref="B15:F15"/>
    <mergeCell ref="B16:F16"/>
    <mergeCell ref="B17:F17"/>
    <mergeCell ref="B19:B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M37"/>
  <sheetViews>
    <sheetView zoomScalePageLayoutView="0" workbookViewId="0" topLeftCell="A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130" t="s">
        <v>45</v>
      </c>
      <c r="C2" s="130"/>
      <c r="D2" s="130"/>
      <c r="E2" s="130"/>
      <c r="F2" s="130"/>
      <c r="G2" s="130"/>
      <c r="H2" s="130"/>
      <c r="I2" s="130"/>
      <c r="J2" s="130"/>
      <c r="K2" s="130"/>
    </row>
    <row r="3" spans="2:11" ht="15.75" customHeight="1">
      <c r="B3" s="110" t="s">
        <v>43</v>
      </c>
      <c r="C3" s="110"/>
      <c r="D3" s="110"/>
      <c r="E3" s="110"/>
      <c r="F3" s="110"/>
      <c r="G3" s="110"/>
      <c r="H3" s="110"/>
      <c r="I3" s="110"/>
      <c r="J3" s="110"/>
      <c r="K3" s="110"/>
    </row>
    <row r="4" spans="2:11" ht="15.75" customHeight="1">
      <c r="B4" s="112" t="s">
        <v>39</v>
      </c>
      <c r="C4" s="112"/>
      <c r="D4" s="112"/>
      <c r="E4" s="112"/>
      <c r="F4" s="112"/>
      <c r="G4" s="112"/>
      <c r="H4" s="112"/>
      <c r="I4" s="112"/>
      <c r="J4" s="112"/>
      <c r="K4" s="112"/>
    </row>
    <row r="5" spans="2:11" ht="15.75" customHeight="1">
      <c r="B5" s="112" t="s">
        <v>38</v>
      </c>
      <c r="C5" s="112"/>
      <c r="D5" s="112"/>
      <c r="E5" s="112"/>
      <c r="F5" s="112"/>
      <c r="G5" s="112"/>
      <c r="H5" s="112"/>
      <c r="I5" s="112"/>
      <c r="J5" s="112"/>
      <c r="K5" s="112"/>
    </row>
    <row r="6" spans="2:6" ht="6.75" customHeight="1" thickBot="1">
      <c r="B6" s="3"/>
      <c r="C6" s="3"/>
      <c r="D6" s="3"/>
      <c r="E6" s="3"/>
      <c r="F6" s="3"/>
    </row>
    <row r="7" spans="2:12" ht="16.5" customHeight="1" thickBot="1">
      <c r="B7" s="113" t="s">
        <v>0</v>
      </c>
      <c r="C7" s="115">
        <v>2017</v>
      </c>
      <c r="D7" s="115"/>
      <c r="E7" s="116" t="s">
        <v>36</v>
      </c>
      <c r="F7" s="117"/>
      <c r="G7" s="105" t="s">
        <v>1</v>
      </c>
      <c r="H7" s="106"/>
      <c r="I7" s="105" t="s">
        <v>2</v>
      </c>
      <c r="J7" s="107"/>
      <c r="K7" s="106"/>
      <c r="L7" s="108" t="s">
        <v>44</v>
      </c>
    </row>
    <row r="8" spans="2:12" ht="15.75" customHeight="1" thickBot="1">
      <c r="B8" s="114"/>
      <c r="C8" s="4" t="s">
        <v>3</v>
      </c>
      <c r="D8" s="4" t="s">
        <v>4</v>
      </c>
      <c r="E8" s="41" t="s">
        <v>3</v>
      </c>
      <c r="F8" s="42" t="s">
        <v>4</v>
      </c>
      <c r="G8" s="43">
        <v>2016</v>
      </c>
      <c r="H8" s="30">
        <v>2017</v>
      </c>
      <c r="I8" s="43" t="s">
        <v>3</v>
      </c>
      <c r="J8" s="44" t="s">
        <v>4</v>
      </c>
      <c r="K8" s="42" t="s">
        <v>1</v>
      </c>
      <c r="L8" s="109"/>
    </row>
    <row r="9" spans="2:12" s="15" customFormat="1" ht="24" customHeight="1">
      <c r="B9" s="5" t="s">
        <v>6</v>
      </c>
      <c r="C9" s="12">
        <v>620004</v>
      </c>
      <c r="D9" s="12">
        <v>1044247</v>
      </c>
      <c r="E9" s="33">
        <v>802780</v>
      </c>
      <c r="F9" s="34">
        <v>1181323</v>
      </c>
      <c r="G9" s="12">
        <f>D9-C9</f>
        <v>424243</v>
      </c>
      <c r="H9" s="22">
        <f>F9-E9</f>
        <v>378543</v>
      </c>
      <c r="I9" s="13">
        <f aca="true" t="shared" si="0" ref="I9:J24">(E9-C9)/C9*100</f>
        <v>29.47980980767866</v>
      </c>
      <c r="J9" s="31">
        <f t="shared" si="0"/>
        <v>13.126779392231914</v>
      </c>
      <c r="K9" s="14">
        <f>(H9-G9)/G9*100</f>
        <v>-10.772128237825964</v>
      </c>
      <c r="L9" s="25">
        <f aca="true" t="shared" si="1" ref="L9:L31">F9/$F$32</f>
        <v>0.0018477350498691837</v>
      </c>
    </row>
    <row r="10" spans="2:12" s="15" customFormat="1" ht="24" customHeight="1">
      <c r="B10" s="5" t="s">
        <v>7</v>
      </c>
      <c r="C10" s="12">
        <v>89977</v>
      </c>
      <c r="D10" s="12">
        <v>2429</v>
      </c>
      <c r="E10" s="33">
        <v>1673627</v>
      </c>
      <c r="F10" s="34">
        <v>4855</v>
      </c>
      <c r="G10" s="12">
        <f aca="true" t="shared" si="2" ref="G10:G33">D10-C10</f>
        <v>-87548</v>
      </c>
      <c r="H10" s="22">
        <f aca="true" t="shared" si="3" ref="H10:H33">F10-E10</f>
        <v>-1668772</v>
      </c>
      <c r="I10" s="13">
        <f t="shared" si="0"/>
        <v>1760.0609044533603</v>
      </c>
      <c r="J10" s="31">
        <f>(F10-D10)/D10*100</f>
        <v>99.87649238369698</v>
      </c>
      <c r="K10" s="14">
        <f>(H10-G10)/G10*100</f>
        <v>1806.1223557362819</v>
      </c>
      <c r="L10" s="26">
        <f t="shared" si="1"/>
        <v>7.593819528710511E-06</v>
      </c>
    </row>
    <row r="11" spans="2:12" s="15" customFormat="1" ht="24" customHeight="1">
      <c r="B11" s="5" t="s">
        <v>8</v>
      </c>
      <c r="C11" s="12">
        <v>175218330</v>
      </c>
      <c r="D11" s="12">
        <v>523394705</v>
      </c>
      <c r="E11" s="33">
        <v>201351609</v>
      </c>
      <c r="F11" s="34">
        <v>634226075</v>
      </c>
      <c r="G11" s="12">
        <f t="shared" si="2"/>
        <v>348176375</v>
      </c>
      <c r="H11" s="22">
        <f t="shared" si="3"/>
        <v>432874466</v>
      </c>
      <c r="I11" s="13">
        <f t="shared" si="0"/>
        <v>14.914694712590856</v>
      </c>
      <c r="J11" s="31">
        <f t="shared" si="0"/>
        <v>21.175485525784982</v>
      </c>
      <c r="K11" s="14">
        <f>(H11-G11)/G11*100</f>
        <v>24.326202775820157</v>
      </c>
      <c r="L11" s="26">
        <f t="shared" si="1"/>
        <v>0.9920078998872126</v>
      </c>
    </row>
    <row r="12" spans="2:13" ht="19.5" customHeight="1">
      <c r="B12" s="11" t="s">
        <v>9</v>
      </c>
      <c r="C12" s="17">
        <v>6671153</v>
      </c>
      <c r="D12" s="17">
        <v>54102671</v>
      </c>
      <c r="E12" s="35">
        <v>8217631</v>
      </c>
      <c r="F12" s="36">
        <v>59341571</v>
      </c>
      <c r="G12" s="17">
        <f t="shared" si="2"/>
        <v>47431518</v>
      </c>
      <c r="H12" s="23">
        <f t="shared" si="3"/>
        <v>51123940</v>
      </c>
      <c r="I12" s="100">
        <f t="shared" si="0"/>
        <v>23.18156996249374</v>
      </c>
      <c r="J12" s="32">
        <f>(F12-D12)/D12*100</f>
        <v>9.683255749055347</v>
      </c>
      <c r="K12" s="19">
        <f>(H12-G12)/G12*100</f>
        <v>7.784743469521679</v>
      </c>
      <c r="L12" s="27">
        <f t="shared" si="1"/>
        <v>0.09281754494833395</v>
      </c>
      <c r="M12" s="131"/>
    </row>
    <row r="13" spans="2:13" ht="19.5" customHeight="1">
      <c r="B13" s="11" t="s">
        <v>10</v>
      </c>
      <c r="C13" s="17">
        <v>18233261</v>
      </c>
      <c r="D13" s="17">
        <v>99403248</v>
      </c>
      <c r="E13" s="35">
        <v>32290160</v>
      </c>
      <c r="F13" s="36">
        <v>150709879</v>
      </c>
      <c r="G13" s="17">
        <f t="shared" si="2"/>
        <v>81169987</v>
      </c>
      <c r="H13" s="23">
        <f t="shared" si="3"/>
        <v>118419719</v>
      </c>
      <c r="I13" s="18">
        <f t="shared" si="0"/>
        <v>77.09481589716727</v>
      </c>
      <c r="J13" s="32">
        <f t="shared" si="0"/>
        <v>51.614642410879775</v>
      </c>
      <c r="K13" s="19">
        <f aca="true" t="shared" si="4" ref="K13:K29">(H13-G13)/G13*100</f>
        <v>45.89101634326983</v>
      </c>
      <c r="L13" s="27">
        <f t="shared" si="1"/>
        <v>0.23572886144589045</v>
      </c>
      <c r="M13" s="131"/>
    </row>
    <row r="14" spans="2:13" ht="19.5" customHeight="1">
      <c r="B14" s="11" t="s">
        <v>11</v>
      </c>
      <c r="C14" s="17">
        <v>1729600</v>
      </c>
      <c r="D14" s="17">
        <v>805918</v>
      </c>
      <c r="E14" s="35">
        <v>1220342</v>
      </c>
      <c r="F14" s="36">
        <v>699610</v>
      </c>
      <c r="G14" s="17">
        <f t="shared" si="2"/>
        <v>-923682</v>
      </c>
      <c r="H14" s="23">
        <f t="shared" si="3"/>
        <v>-520732</v>
      </c>
      <c r="I14" s="18">
        <f t="shared" si="0"/>
        <v>-29.44368640148011</v>
      </c>
      <c r="J14" s="32">
        <f t="shared" si="0"/>
        <v>-13.190920168056799</v>
      </c>
      <c r="K14" s="19">
        <f t="shared" si="4"/>
        <v>-43.62432092430078</v>
      </c>
      <c r="L14" s="27">
        <f t="shared" si="1"/>
        <v>0.0010942764326428754</v>
      </c>
      <c r="M14" s="131"/>
    </row>
    <row r="15" spans="2:13" ht="19.5" customHeight="1">
      <c r="B15" s="11" t="s">
        <v>27</v>
      </c>
      <c r="C15" s="17">
        <v>17539</v>
      </c>
      <c r="D15" s="17">
        <v>235852</v>
      </c>
      <c r="E15" s="35">
        <v>236664</v>
      </c>
      <c r="F15" s="36">
        <v>288759</v>
      </c>
      <c r="G15" s="17">
        <f>D15-C15</f>
        <v>218313</v>
      </c>
      <c r="H15" s="23">
        <f>F15-E15</f>
        <v>52095</v>
      </c>
      <c r="I15" s="18">
        <f t="shared" si="0"/>
        <v>1249.358572324534</v>
      </c>
      <c r="J15" s="32">
        <f>(F15-D15)/D15*100</f>
        <v>22.432288045045198</v>
      </c>
      <c r="K15" s="19">
        <f>(H15-G15)/G15*100</f>
        <v>-76.13747234475272</v>
      </c>
      <c r="L15" s="27">
        <f t="shared" si="1"/>
        <v>0.0004516547339425167</v>
      </c>
      <c r="M15" s="131"/>
    </row>
    <row r="16" spans="2:13" ht="19.5" customHeight="1">
      <c r="B16" s="11" t="s">
        <v>12</v>
      </c>
      <c r="C16" s="17">
        <v>13551826</v>
      </c>
      <c r="D16" s="17">
        <v>24846942</v>
      </c>
      <c r="E16" s="35">
        <v>11691658</v>
      </c>
      <c r="F16" s="36">
        <v>26124533</v>
      </c>
      <c r="G16" s="17">
        <f t="shared" si="2"/>
        <v>11295116</v>
      </c>
      <c r="H16" s="23">
        <f t="shared" si="3"/>
        <v>14432875</v>
      </c>
      <c r="I16" s="18">
        <f t="shared" si="0"/>
        <v>-13.726327359870174</v>
      </c>
      <c r="J16" s="32">
        <f t="shared" si="0"/>
        <v>5.1418440144465265</v>
      </c>
      <c r="K16" s="19">
        <f t="shared" si="4"/>
        <v>27.779785528541716</v>
      </c>
      <c r="L16" s="27">
        <f t="shared" si="1"/>
        <v>0.040861995648577176</v>
      </c>
      <c r="M16" s="131"/>
    </row>
    <row r="17" spans="2:13" ht="19.5" customHeight="1">
      <c r="B17" s="11" t="s">
        <v>13</v>
      </c>
      <c r="C17" s="17">
        <v>3988425</v>
      </c>
      <c r="D17" s="17">
        <v>369732</v>
      </c>
      <c r="E17" s="35">
        <v>4296146</v>
      </c>
      <c r="F17" s="36">
        <v>1111951</v>
      </c>
      <c r="G17" s="17">
        <f t="shared" si="2"/>
        <v>-3618693</v>
      </c>
      <c r="H17" s="23">
        <f t="shared" si="3"/>
        <v>-3184195</v>
      </c>
      <c r="I17" s="18">
        <f t="shared" si="0"/>
        <v>7.715351297818061</v>
      </c>
      <c r="J17" s="32">
        <f t="shared" si="0"/>
        <v>200.74513431350277</v>
      </c>
      <c r="K17" s="19">
        <f t="shared" si="4"/>
        <v>-12.007042321633806</v>
      </c>
      <c r="L17" s="27">
        <f t="shared" si="1"/>
        <v>0.0017392286753386574</v>
      </c>
      <c r="M17" s="131"/>
    </row>
    <row r="18" spans="2:13" ht="19.5" customHeight="1">
      <c r="B18" s="11" t="s">
        <v>14</v>
      </c>
      <c r="C18" s="17">
        <v>15434491</v>
      </c>
      <c r="D18" s="17">
        <v>20844406</v>
      </c>
      <c r="E18" s="35">
        <v>18339447</v>
      </c>
      <c r="F18" s="36">
        <v>22606350</v>
      </c>
      <c r="G18" s="17">
        <f t="shared" si="2"/>
        <v>5409915</v>
      </c>
      <c r="H18" s="23">
        <f t="shared" si="3"/>
        <v>4266903</v>
      </c>
      <c r="I18" s="18">
        <f t="shared" si="0"/>
        <v>18.82119727822576</v>
      </c>
      <c r="J18" s="32">
        <f t="shared" si="0"/>
        <v>8.452838617708752</v>
      </c>
      <c r="K18" s="19">
        <f t="shared" si="4"/>
        <v>-21.128095358244998</v>
      </c>
      <c r="L18" s="27">
        <f t="shared" si="1"/>
        <v>0.03535912298720183</v>
      </c>
      <c r="M18" s="131"/>
    </row>
    <row r="19" spans="2:13" ht="19.5" customHeight="1">
      <c r="B19" s="11" t="s">
        <v>15</v>
      </c>
      <c r="C19" s="17">
        <v>11704961</v>
      </c>
      <c r="D19" s="17">
        <v>20022989</v>
      </c>
      <c r="E19" s="35">
        <v>11562723</v>
      </c>
      <c r="F19" s="36">
        <v>20998562</v>
      </c>
      <c r="G19" s="17">
        <f t="shared" si="2"/>
        <v>8318028</v>
      </c>
      <c r="H19" s="23">
        <f t="shared" si="3"/>
        <v>9435839</v>
      </c>
      <c r="I19" s="18">
        <f t="shared" si="0"/>
        <v>-1.2151941386220766</v>
      </c>
      <c r="J19" s="32">
        <f t="shared" si="0"/>
        <v>4.872264575483711</v>
      </c>
      <c r="K19" s="19">
        <f t="shared" si="4"/>
        <v>13.438413527821739</v>
      </c>
      <c r="L19" s="27">
        <f t="shared" si="1"/>
        <v>0.032844344014508434</v>
      </c>
      <c r="M19" s="131"/>
    </row>
    <row r="20" spans="2:13" ht="19.5" customHeight="1">
      <c r="B20" s="11" t="s">
        <v>16</v>
      </c>
      <c r="C20" s="17">
        <v>26188752</v>
      </c>
      <c r="D20" s="17">
        <v>11037293</v>
      </c>
      <c r="E20" s="35">
        <v>27313412</v>
      </c>
      <c r="F20" s="36">
        <v>10875326</v>
      </c>
      <c r="G20" s="17">
        <f t="shared" si="2"/>
        <v>-15151459</v>
      </c>
      <c r="H20" s="23">
        <f t="shared" si="3"/>
        <v>-16438086</v>
      </c>
      <c r="I20" s="18">
        <f t="shared" si="0"/>
        <v>4.294439078272993</v>
      </c>
      <c r="J20" s="32">
        <f t="shared" si="0"/>
        <v>-1.4674522095227516</v>
      </c>
      <c r="K20" s="19">
        <f t="shared" si="4"/>
        <v>8.4917696704984</v>
      </c>
      <c r="L20" s="27">
        <f t="shared" si="1"/>
        <v>0.01701035282387089</v>
      </c>
      <c r="M20" s="131"/>
    </row>
    <row r="21" spans="2:13" ht="19.5" customHeight="1">
      <c r="B21" s="11" t="s">
        <v>17</v>
      </c>
      <c r="C21" s="17">
        <v>15705120</v>
      </c>
      <c r="D21" s="17">
        <v>16312143</v>
      </c>
      <c r="E21" s="35">
        <v>16710013</v>
      </c>
      <c r="F21" s="36">
        <v>17716532</v>
      </c>
      <c r="G21" s="17">
        <f t="shared" si="2"/>
        <v>607023</v>
      </c>
      <c r="H21" s="23">
        <f t="shared" si="3"/>
        <v>1006519</v>
      </c>
      <c r="I21" s="18">
        <f t="shared" si="0"/>
        <v>6.398505710239719</v>
      </c>
      <c r="J21" s="32">
        <f t="shared" si="0"/>
        <v>8.609469644791613</v>
      </c>
      <c r="K21" s="19">
        <f t="shared" si="4"/>
        <v>65.81233330532781</v>
      </c>
      <c r="L21" s="27">
        <f t="shared" si="1"/>
        <v>0.027710843806925785</v>
      </c>
      <c r="M21" s="131"/>
    </row>
    <row r="22" spans="2:13" ht="19.5" customHeight="1">
      <c r="B22" s="11" t="s">
        <v>18</v>
      </c>
      <c r="C22" s="17">
        <v>29135320</v>
      </c>
      <c r="D22" s="17">
        <v>138385343</v>
      </c>
      <c r="E22" s="35">
        <v>28993779</v>
      </c>
      <c r="F22" s="36">
        <v>150866587</v>
      </c>
      <c r="G22" s="17">
        <f t="shared" si="2"/>
        <v>109250023</v>
      </c>
      <c r="H22" s="23">
        <f t="shared" si="3"/>
        <v>121872808</v>
      </c>
      <c r="I22" s="18">
        <f t="shared" si="0"/>
        <v>-0.4858055446104591</v>
      </c>
      <c r="J22" s="32">
        <f t="shared" si="0"/>
        <v>9.019195045822158</v>
      </c>
      <c r="K22" s="19">
        <f t="shared" si="4"/>
        <v>11.554034180844063</v>
      </c>
      <c r="L22" s="27">
        <f t="shared" si="1"/>
        <v>0.2359739721092695</v>
      </c>
      <c r="M22" s="131"/>
    </row>
    <row r="23" spans="2:13" ht="19.5" customHeight="1">
      <c r="B23" s="11" t="s">
        <v>19</v>
      </c>
      <c r="C23" s="17">
        <v>25046122</v>
      </c>
      <c r="D23" s="17">
        <v>118101855</v>
      </c>
      <c r="E23" s="35">
        <v>34142895</v>
      </c>
      <c r="F23" s="36">
        <v>149890343</v>
      </c>
      <c r="G23" s="17">
        <f t="shared" si="2"/>
        <v>93055733</v>
      </c>
      <c r="H23" s="23">
        <f t="shared" si="3"/>
        <v>115747448</v>
      </c>
      <c r="I23" s="18">
        <f t="shared" si="0"/>
        <v>36.32008580010909</v>
      </c>
      <c r="J23" s="32">
        <f t="shared" si="0"/>
        <v>26.916163171188124</v>
      </c>
      <c r="K23" s="19">
        <f t="shared" si="4"/>
        <v>24.385080068092098</v>
      </c>
      <c r="L23" s="27">
        <f t="shared" si="1"/>
        <v>0.2344470059399623</v>
      </c>
      <c r="M23" s="131"/>
    </row>
    <row r="24" spans="2:13" ht="19.5" customHeight="1">
      <c r="B24" s="11" t="s">
        <v>20</v>
      </c>
      <c r="C24" s="17">
        <v>7811760</v>
      </c>
      <c r="D24" s="17">
        <v>18926313</v>
      </c>
      <c r="E24" s="35">
        <v>6336739</v>
      </c>
      <c r="F24" s="36">
        <v>22996072</v>
      </c>
      <c r="G24" s="17">
        <f t="shared" si="2"/>
        <v>11114553</v>
      </c>
      <c r="H24" s="23">
        <f t="shared" si="3"/>
        <v>16659333</v>
      </c>
      <c r="I24" s="18">
        <f t="shared" si="0"/>
        <v>-18.88205730846826</v>
      </c>
      <c r="J24" s="32">
        <f t="shared" si="0"/>
        <v>21.503179198188256</v>
      </c>
      <c r="K24" s="19">
        <f t="shared" si="4"/>
        <v>49.887566328578394</v>
      </c>
      <c r="L24" s="27">
        <f t="shared" si="1"/>
        <v>0.0359686963207483</v>
      </c>
      <c r="M24" s="131"/>
    </row>
    <row r="25" spans="2:12" ht="19.5" customHeight="1">
      <c r="B25" s="5" t="s">
        <v>28</v>
      </c>
      <c r="C25" s="12">
        <v>0</v>
      </c>
      <c r="D25" s="12">
        <v>0</v>
      </c>
      <c r="E25" s="33">
        <v>0</v>
      </c>
      <c r="F25" s="34">
        <v>0</v>
      </c>
      <c r="G25" s="12">
        <f t="shared" si="2"/>
        <v>0</v>
      </c>
      <c r="H25" s="22">
        <f t="shared" si="3"/>
        <v>0</v>
      </c>
      <c r="I25" s="60" t="s">
        <v>29</v>
      </c>
      <c r="J25" s="61" t="s">
        <v>29</v>
      </c>
      <c r="K25" s="62" t="s">
        <v>29</v>
      </c>
      <c r="L25" s="26">
        <f t="shared" si="1"/>
        <v>0</v>
      </c>
    </row>
    <row r="26" spans="2:12" s="15" customFormat="1" ht="24" customHeight="1">
      <c r="B26" s="5" t="s">
        <v>21</v>
      </c>
      <c r="C26" s="12">
        <v>36364</v>
      </c>
      <c r="D26" s="12">
        <v>739</v>
      </c>
      <c r="E26" s="33">
        <v>45318</v>
      </c>
      <c r="F26" s="34">
        <v>26565</v>
      </c>
      <c r="G26" s="12">
        <f t="shared" si="2"/>
        <v>-35625</v>
      </c>
      <c r="H26" s="22">
        <f t="shared" si="3"/>
        <v>-18753</v>
      </c>
      <c r="I26" s="13">
        <f>(E26-C26)/C26*100</f>
        <v>24.623253767462323</v>
      </c>
      <c r="J26" s="31">
        <f>(F26-D26)/D26*100</f>
        <v>3494.722598105548</v>
      </c>
      <c r="K26" s="14">
        <f>(H26-G26)/G26*100</f>
        <v>-47.36</v>
      </c>
      <c r="L26" s="26">
        <f t="shared" si="1"/>
        <v>4.155094042846441E-05</v>
      </c>
    </row>
    <row r="27" spans="2:12" s="15" customFormat="1" ht="24" customHeight="1">
      <c r="B27" s="5" t="s">
        <v>22</v>
      </c>
      <c r="C27" s="12">
        <v>1438356</v>
      </c>
      <c r="D27" s="12">
        <v>1446983</v>
      </c>
      <c r="E27" s="33">
        <v>1596402</v>
      </c>
      <c r="F27" s="34">
        <v>1133613</v>
      </c>
      <c r="G27" s="12">
        <f t="shared" si="2"/>
        <v>8627</v>
      </c>
      <c r="H27" s="22">
        <f t="shared" si="3"/>
        <v>-462789</v>
      </c>
      <c r="I27" s="13">
        <f>(E27-C27)/C27*100</f>
        <v>10.987961255767</v>
      </c>
      <c r="J27" s="31">
        <f>(F27-D27)/D27*100</f>
        <v>-21.65678518683357</v>
      </c>
      <c r="K27" s="14">
        <f t="shared" si="4"/>
        <v>-5464.425640431205</v>
      </c>
      <c r="L27" s="26">
        <f t="shared" si="1"/>
        <v>0.001773110718311042</v>
      </c>
    </row>
    <row r="28" spans="2:12" s="15" customFormat="1" ht="24" customHeight="1">
      <c r="B28" s="5" t="s">
        <v>23</v>
      </c>
      <c r="C28" s="12">
        <v>1780</v>
      </c>
      <c r="D28" s="12">
        <v>0</v>
      </c>
      <c r="E28" s="33">
        <v>0</v>
      </c>
      <c r="F28" s="34">
        <v>0</v>
      </c>
      <c r="G28" s="12">
        <f t="shared" si="2"/>
        <v>-1780</v>
      </c>
      <c r="H28" s="22">
        <f t="shared" si="3"/>
        <v>0</v>
      </c>
      <c r="I28" s="13">
        <f>(E28-C28)/C28*100</f>
        <v>-100</v>
      </c>
      <c r="J28" s="61" t="s">
        <v>29</v>
      </c>
      <c r="K28" s="14">
        <f t="shared" si="4"/>
        <v>-100</v>
      </c>
      <c r="L28" s="26">
        <f t="shared" si="1"/>
        <v>0</v>
      </c>
    </row>
    <row r="29" spans="2:12" s="15" customFormat="1" ht="24" customHeight="1">
      <c r="B29" s="5" t="s">
        <v>24</v>
      </c>
      <c r="C29" s="12">
        <v>279716</v>
      </c>
      <c r="D29" s="12">
        <v>839571</v>
      </c>
      <c r="E29" s="33">
        <v>137096</v>
      </c>
      <c r="F29" s="34">
        <v>235818</v>
      </c>
      <c r="G29" s="12">
        <f t="shared" si="2"/>
        <v>559855</v>
      </c>
      <c r="H29" s="22">
        <f t="shared" si="3"/>
        <v>98722</v>
      </c>
      <c r="I29" s="13">
        <f>(E29-C29)/C29*100</f>
        <v>-50.987430107680645</v>
      </c>
      <c r="J29" s="31">
        <f>(F29-D29)/D29*100</f>
        <v>-71.91208367130356</v>
      </c>
      <c r="K29" s="14">
        <f t="shared" si="4"/>
        <v>-82.36650561306053</v>
      </c>
      <c r="L29" s="26">
        <f t="shared" si="1"/>
        <v>0.0003688484724246046</v>
      </c>
    </row>
    <row r="30" spans="2:12" s="15" customFormat="1" ht="24" customHeight="1">
      <c r="B30" s="5" t="s">
        <v>25</v>
      </c>
      <c r="C30" s="12">
        <v>0</v>
      </c>
      <c r="D30" s="12">
        <v>0</v>
      </c>
      <c r="E30" s="33">
        <v>0</v>
      </c>
      <c r="F30" s="34">
        <v>0</v>
      </c>
      <c r="G30" s="12">
        <f t="shared" si="2"/>
        <v>0</v>
      </c>
      <c r="H30" s="22">
        <f t="shared" si="3"/>
        <v>0</v>
      </c>
      <c r="I30" s="60" t="s">
        <v>29</v>
      </c>
      <c r="J30" s="61" t="s">
        <v>29</v>
      </c>
      <c r="K30" s="62" t="s">
        <v>29</v>
      </c>
      <c r="L30" s="26">
        <f t="shared" si="1"/>
        <v>0</v>
      </c>
    </row>
    <row r="31" spans="2:12" s="15" customFormat="1" ht="24" customHeight="1" thickBot="1">
      <c r="B31" s="6" t="s">
        <v>26</v>
      </c>
      <c r="C31" s="16">
        <v>0</v>
      </c>
      <c r="D31" s="16">
        <v>0</v>
      </c>
      <c r="E31" s="37">
        <v>2743894</v>
      </c>
      <c r="F31" s="38">
        <v>2527461</v>
      </c>
      <c r="G31" s="16">
        <f t="shared" si="2"/>
        <v>0</v>
      </c>
      <c r="H31" s="29">
        <f t="shared" si="3"/>
        <v>-216433</v>
      </c>
      <c r="I31" s="13">
        <v>100</v>
      </c>
      <c r="J31" s="64">
        <v>100</v>
      </c>
      <c r="K31" s="14">
        <v>100</v>
      </c>
      <c r="L31" s="26">
        <f t="shared" si="1"/>
        <v>0.003953261112225375</v>
      </c>
    </row>
    <row r="32" spans="2:12" ht="26.25" customHeight="1" thickBot="1">
      <c r="B32" s="91" t="s">
        <v>46</v>
      </c>
      <c r="C32" s="92">
        <f>SUM(C9:C11,C25:C31)</f>
        <v>177684527</v>
      </c>
      <c r="D32" s="92">
        <f>SUM(D9:D11,D25:D31)</f>
        <v>526728674</v>
      </c>
      <c r="E32" s="93">
        <f>SUM(E9:E11,E25:E31)</f>
        <v>208350726</v>
      </c>
      <c r="F32" s="94">
        <f>SUM(F9:F11,F25:F31)</f>
        <v>639335710</v>
      </c>
      <c r="G32" s="95">
        <f t="shared" si="2"/>
        <v>349044147</v>
      </c>
      <c r="H32" s="96">
        <f t="shared" si="3"/>
        <v>430984984</v>
      </c>
      <c r="I32" s="97">
        <f>(E32-C32)/C32*100</f>
        <v>17.258789787587975</v>
      </c>
      <c r="J32" s="98">
        <f>(F32-D32)/D32*100</f>
        <v>21.37856576989769</v>
      </c>
      <c r="K32" s="99">
        <f>(H32-G32)/G32*100</f>
        <v>23.475780271427958</v>
      </c>
      <c r="L32" s="58"/>
    </row>
    <row r="33" spans="2:12" ht="26.25" customHeight="1" thickBot="1">
      <c r="B33" s="7" t="s">
        <v>5</v>
      </c>
      <c r="C33" s="8">
        <v>5856206653</v>
      </c>
      <c r="D33" s="8">
        <v>10011098205</v>
      </c>
      <c r="E33" s="51">
        <v>6110835971</v>
      </c>
      <c r="F33" s="8">
        <v>10465807865</v>
      </c>
      <c r="G33" s="45">
        <f t="shared" si="2"/>
        <v>4154891552</v>
      </c>
      <c r="H33" s="53">
        <f t="shared" si="3"/>
        <v>4354971894</v>
      </c>
      <c r="I33" s="55">
        <f>(E33-C33)/C33*100</f>
        <v>4.348024806630744</v>
      </c>
      <c r="J33" s="55">
        <f>(F33-D33)/D33*100</f>
        <v>4.542055733434892</v>
      </c>
      <c r="K33" s="56">
        <f>(H33-G33)/G33*100</f>
        <v>4.815537048221855</v>
      </c>
      <c r="L33" s="59"/>
    </row>
    <row r="34" spans="2:12" ht="26.25" customHeight="1" thickBot="1">
      <c r="B34" s="46" t="s">
        <v>47</v>
      </c>
      <c r="C34" s="47">
        <f aca="true" t="shared" si="5" ref="C34:H34">C32/C33*100</f>
        <v>3.0341232392981947</v>
      </c>
      <c r="D34" s="47">
        <f t="shared" si="5"/>
        <v>5.261447477729543</v>
      </c>
      <c r="E34" s="52">
        <f t="shared" si="5"/>
        <v>3.4095290233408884</v>
      </c>
      <c r="F34" s="47">
        <f t="shared" si="5"/>
        <v>6.108804195976896</v>
      </c>
      <c r="G34" s="48">
        <f t="shared" si="5"/>
        <v>8.400800421180284</v>
      </c>
      <c r="H34" s="54">
        <f t="shared" si="5"/>
        <v>9.896389563243414</v>
      </c>
      <c r="I34" s="47"/>
      <c r="J34" s="47"/>
      <c r="K34" s="57"/>
      <c r="L34" s="49"/>
    </row>
    <row r="35" spans="2:11" ht="12.75">
      <c r="B35" s="50"/>
      <c r="C35" s="50"/>
      <c r="D35" s="50"/>
      <c r="E35" s="50"/>
      <c r="F35" s="50"/>
      <c r="G35" s="50"/>
      <c r="H35" s="50"/>
      <c r="I35" s="50"/>
      <c r="J35" s="50"/>
      <c r="K35" s="50"/>
    </row>
    <row r="36" spans="2:6" ht="12.75">
      <c r="B36" s="102"/>
      <c r="C36" s="103"/>
      <c r="D36" s="103"/>
      <c r="E36" s="103"/>
      <c r="F36" s="103"/>
    </row>
    <row r="37" spans="3:6" ht="12.75">
      <c r="C37" s="20"/>
      <c r="D37" s="20"/>
      <c r="E37" s="20"/>
      <c r="F37" s="63"/>
    </row>
  </sheetData>
  <sheetProtection/>
  <mergeCells count="10">
    <mergeCell ref="L7:L8"/>
    <mergeCell ref="B2:K2"/>
    <mergeCell ref="B3:K3"/>
    <mergeCell ref="B4:K4"/>
    <mergeCell ref="B5:K5"/>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111" t="s">
        <v>45</v>
      </c>
      <c r="C2" s="111"/>
      <c r="D2" s="111"/>
      <c r="E2" s="111"/>
      <c r="F2" s="111"/>
      <c r="G2" s="111"/>
      <c r="H2" s="111"/>
      <c r="I2" s="111"/>
      <c r="J2" s="111"/>
      <c r="K2" s="111"/>
    </row>
    <row r="3" spans="2:11" ht="15.75" customHeight="1">
      <c r="B3" s="110" t="s">
        <v>40</v>
      </c>
      <c r="C3" s="110"/>
      <c r="D3" s="110"/>
      <c r="E3" s="110"/>
      <c r="F3" s="110"/>
      <c r="G3" s="110"/>
      <c r="H3" s="110"/>
      <c r="I3" s="110"/>
      <c r="J3" s="110"/>
      <c r="K3" s="110"/>
    </row>
    <row r="4" spans="2:11" ht="15.75" customHeight="1">
      <c r="B4" s="112" t="s">
        <v>39</v>
      </c>
      <c r="C4" s="112"/>
      <c r="D4" s="112"/>
      <c r="E4" s="112"/>
      <c r="F4" s="112"/>
      <c r="G4" s="112"/>
      <c r="H4" s="112"/>
      <c r="I4" s="112"/>
      <c r="J4" s="112"/>
      <c r="K4" s="112"/>
    </row>
    <row r="5" spans="2:11" ht="15.75" customHeight="1">
      <c r="B5" s="112" t="s">
        <v>38</v>
      </c>
      <c r="C5" s="112"/>
      <c r="D5" s="112"/>
      <c r="E5" s="112"/>
      <c r="F5" s="112"/>
      <c r="G5" s="112"/>
      <c r="H5" s="112"/>
      <c r="I5" s="112"/>
      <c r="J5" s="112"/>
      <c r="K5" s="112"/>
    </row>
    <row r="6" spans="2:6" ht="6.75" customHeight="1" thickBot="1">
      <c r="B6" s="3"/>
      <c r="C6" s="3"/>
      <c r="D6" s="3"/>
      <c r="E6" s="3"/>
      <c r="F6" s="3"/>
    </row>
    <row r="7" spans="2:12" ht="16.5" customHeight="1" thickBot="1">
      <c r="B7" s="113" t="s">
        <v>0</v>
      </c>
      <c r="C7" s="115">
        <v>2016</v>
      </c>
      <c r="D7" s="115"/>
      <c r="E7" s="116">
        <v>2017</v>
      </c>
      <c r="F7" s="117"/>
      <c r="G7" s="105" t="s">
        <v>1</v>
      </c>
      <c r="H7" s="106"/>
      <c r="I7" s="105" t="s">
        <v>2</v>
      </c>
      <c r="J7" s="107"/>
      <c r="K7" s="106"/>
      <c r="L7" s="108" t="s">
        <v>32</v>
      </c>
    </row>
    <row r="8" spans="2:12" ht="15.75" customHeight="1" thickBot="1">
      <c r="B8" s="114"/>
      <c r="C8" s="4" t="s">
        <v>3</v>
      </c>
      <c r="D8" s="4" t="s">
        <v>4</v>
      </c>
      <c r="E8" s="41" t="s">
        <v>3</v>
      </c>
      <c r="F8" s="42" t="s">
        <v>4</v>
      </c>
      <c r="G8" s="43">
        <v>2016</v>
      </c>
      <c r="H8" s="30">
        <v>2017</v>
      </c>
      <c r="I8" s="43" t="s">
        <v>3</v>
      </c>
      <c r="J8" s="44" t="s">
        <v>4</v>
      </c>
      <c r="K8" s="42" t="s">
        <v>1</v>
      </c>
      <c r="L8" s="109"/>
    </row>
    <row r="9" spans="2:12" s="15" customFormat="1" ht="24" customHeight="1">
      <c r="B9" s="5" t="s">
        <v>6</v>
      </c>
      <c r="C9" s="12">
        <v>658245</v>
      </c>
      <c r="D9" s="12">
        <v>2463465</v>
      </c>
      <c r="E9" s="33">
        <v>811693</v>
      </c>
      <c r="F9" s="34">
        <v>2458194</v>
      </c>
      <c r="G9" s="12">
        <f>D9-C9</f>
        <v>1805220</v>
      </c>
      <c r="H9" s="22">
        <f>F9-E9</f>
        <v>1646501</v>
      </c>
      <c r="I9" s="13">
        <f aca="true" t="shared" si="0" ref="I9:J11">(E9-C9)/C9*100</f>
        <v>23.311684858981078</v>
      </c>
      <c r="J9" s="31">
        <f t="shared" si="0"/>
        <v>-0.21396691245867103</v>
      </c>
      <c r="K9" s="14">
        <f>(H9-G9)/G9*100</f>
        <v>-8.792224770388096</v>
      </c>
      <c r="L9" s="25">
        <f aca="true" t="shared" si="1" ref="L9:L31">F9/$F$32</f>
        <v>0.003396072422295682</v>
      </c>
    </row>
    <row r="10" spans="2:12" s="15" customFormat="1" ht="24" customHeight="1">
      <c r="B10" s="5" t="s">
        <v>7</v>
      </c>
      <c r="C10" s="12">
        <v>121540</v>
      </c>
      <c r="D10" s="12">
        <v>8440</v>
      </c>
      <c r="E10" s="33">
        <v>172511</v>
      </c>
      <c r="F10" s="34">
        <v>7002</v>
      </c>
      <c r="G10" s="12">
        <f aca="true" t="shared" si="2" ref="G10:G23">D10-C10</f>
        <v>-113100</v>
      </c>
      <c r="H10" s="22">
        <f aca="true" t="shared" si="3" ref="H10:H23">F10-E10</f>
        <v>-165509</v>
      </c>
      <c r="I10" s="13">
        <f t="shared" si="0"/>
        <v>41.93763370083923</v>
      </c>
      <c r="J10" s="31">
        <f>(F10-D10)/D10*100</f>
        <v>-17.03791469194313</v>
      </c>
      <c r="K10" s="14">
        <f>(H10-G10)/G10*100</f>
        <v>46.338638373121135</v>
      </c>
      <c r="L10" s="26">
        <f t="shared" si="1"/>
        <v>9.673483500860536E-06</v>
      </c>
    </row>
    <row r="11" spans="2:12" s="15" customFormat="1" ht="24" customHeight="1">
      <c r="B11" s="5" t="s">
        <v>8</v>
      </c>
      <c r="C11" s="12">
        <v>179770456</v>
      </c>
      <c r="D11" s="12">
        <v>678335549</v>
      </c>
      <c r="E11" s="33">
        <v>259670515</v>
      </c>
      <c r="F11" s="34">
        <v>717909708</v>
      </c>
      <c r="G11" s="12">
        <f t="shared" si="2"/>
        <v>498565093</v>
      </c>
      <c r="H11" s="22">
        <f t="shared" si="3"/>
        <v>458239193</v>
      </c>
      <c r="I11" s="13">
        <f t="shared" si="0"/>
        <v>44.445600672003636</v>
      </c>
      <c r="J11" s="31">
        <f t="shared" si="0"/>
        <v>5.834009297955871</v>
      </c>
      <c r="K11" s="14">
        <f>(H11-G11)/G11*100</f>
        <v>-8.088392181118866</v>
      </c>
      <c r="L11" s="26">
        <f t="shared" si="1"/>
        <v>0.9918148693866903</v>
      </c>
    </row>
    <row r="12" spans="2:12" ht="19.5" customHeight="1">
      <c r="B12" s="11" t="s">
        <v>9</v>
      </c>
      <c r="C12" s="17">
        <v>9022966</v>
      </c>
      <c r="D12" s="17">
        <v>48003157</v>
      </c>
      <c r="E12" s="35">
        <v>9243243</v>
      </c>
      <c r="F12" s="36">
        <v>74135438</v>
      </c>
      <c r="G12" s="17">
        <f t="shared" si="2"/>
        <v>38980191</v>
      </c>
      <c r="H12" s="23">
        <f t="shared" si="3"/>
        <v>64892195</v>
      </c>
      <c r="I12" s="18">
        <f aca="true" t="shared" si="4" ref="I12:I24">(E12-C12)/C12*100</f>
        <v>2.441292586052081</v>
      </c>
      <c r="J12" s="32">
        <f>(F12-D12)/D12*100</f>
        <v>54.43867160653622</v>
      </c>
      <c r="K12" s="19">
        <f>(H12-G12)/G12*100</f>
        <v>66.4747999823808</v>
      </c>
      <c r="L12" s="27">
        <f t="shared" si="1"/>
        <v>0.10242044220537978</v>
      </c>
    </row>
    <row r="13" spans="2:12" ht="19.5" customHeight="1">
      <c r="B13" s="11" t="s">
        <v>10</v>
      </c>
      <c r="C13" s="17">
        <v>19454069</v>
      </c>
      <c r="D13" s="17">
        <v>136861839</v>
      </c>
      <c r="E13" s="35">
        <v>46285556</v>
      </c>
      <c r="F13" s="36">
        <v>149314552</v>
      </c>
      <c r="G13" s="17">
        <f t="shared" si="2"/>
        <v>117407770</v>
      </c>
      <c r="H13" s="23">
        <f t="shared" si="3"/>
        <v>103028996</v>
      </c>
      <c r="I13" s="18">
        <f t="shared" si="4"/>
        <v>137.9222362170094</v>
      </c>
      <c r="J13" s="32">
        <f aca="true" t="shared" si="5" ref="J13:J29">(F13-D13)/D13*100</f>
        <v>9.098747387136893</v>
      </c>
      <c r="K13" s="19">
        <f aca="true" t="shared" si="6" ref="K13:K29">(H13-G13)/G13*100</f>
        <v>-12.246867477339872</v>
      </c>
      <c r="L13" s="27">
        <f t="shared" si="1"/>
        <v>0.20628275567129142</v>
      </c>
    </row>
    <row r="14" spans="2:12" ht="19.5" customHeight="1">
      <c r="B14" s="11" t="s">
        <v>11</v>
      </c>
      <c r="C14" s="17">
        <v>2467502</v>
      </c>
      <c r="D14" s="17">
        <v>1125450</v>
      </c>
      <c r="E14" s="35">
        <v>2235120</v>
      </c>
      <c r="F14" s="36">
        <v>920248</v>
      </c>
      <c r="G14" s="17">
        <f t="shared" si="2"/>
        <v>-1342052</v>
      </c>
      <c r="H14" s="23">
        <f t="shared" si="3"/>
        <v>-1314872</v>
      </c>
      <c r="I14" s="18">
        <f t="shared" si="4"/>
        <v>-9.417702599633152</v>
      </c>
      <c r="J14" s="32">
        <f t="shared" si="5"/>
        <v>-18.232884623928207</v>
      </c>
      <c r="K14" s="19">
        <f t="shared" si="6"/>
        <v>-2.025256845487358</v>
      </c>
      <c r="L14" s="27">
        <f t="shared" si="1"/>
        <v>0.0012713515916452308</v>
      </c>
    </row>
    <row r="15" spans="2:12" ht="19.5" customHeight="1">
      <c r="B15" s="11" t="s">
        <v>27</v>
      </c>
      <c r="C15" s="17">
        <v>12009</v>
      </c>
      <c r="D15" s="17">
        <v>269442</v>
      </c>
      <c r="E15" s="35">
        <v>23178</v>
      </c>
      <c r="F15" s="36">
        <v>308808</v>
      </c>
      <c r="G15" s="17">
        <f>D15-C15</f>
        <v>257433</v>
      </c>
      <c r="H15" s="23">
        <f>F15-E15</f>
        <v>285630</v>
      </c>
      <c r="I15" s="18">
        <f t="shared" si="4"/>
        <v>93.0052460654509</v>
      </c>
      <c r="J15" s="32">
        <f>(F15-D15)/D15*100</f>
        <v>14.610194401763646</v>
      </c>
      <c r="K15" s="19">
        <f>(H15-G15)/G15*100</f>
        <v>10.953141205672932</v>
      </c>
      <c r="L15" s="27">
        <f t="shared" si="1"/>
        <v>0.0004266279767114739</v>
      </c>
    </row>
    <row r="16" spans="2:12" ht="19.5" customHeight="1">
      <c r="B16" s="11" t="s">
        <v>12</v>
      </c>
      <c r="C16" s="17">
        <v>20255542</v>
      </c>
      <c r="D16" s="17">
        <v>28899537</v>
      </c>
      <c r="E16" s="35">
        <v>18738704</v>
      </c>
      <c r="F16" s="36">
        <v>33177190</v>
      </c>
      <c r="G16" s="17">
        <f t="shared" si="2"/>
        <v>8643995</v>
      </c>
      <c r="H16" s="23">
        <f t="shared" si="3"/>
        <v>14438486</v>
      </c>
      <c r="I16" s="18">
        <f t="shared" si="4"/>
        <v>-7.488508577060046</v>
      </c>
      <c r="J16" s="32">
        <f t="shared" si="5"/>
        <v>14.801804610226107</v>
      </c>
      <c r="K16" s="19">
        <f t="shared" si="6"/>
        <v>67.03487218583537</v>
      </c>
      <c r="L16" s="27">
        <f t="shared" si="1"/>
        <v>0.04583533277205301</v>
      </c>
    </row>
    <row r="17" spans="2:12" ht="19.5" customHeight="1">
      <c r="B17" s="11" t="s">
        <v>13</v>
      </c>
      <c r="C17" s="17">
        <v>2608354</v>
      </c>
      <c r="D17" s="17">
        <v>888768</v>
      </c>
      <c r="E17" s="35">
        <v>4662443</v>
      </c>
      <c r="F17" s="36">
        <v>375979</v>
      </c>
      <c r="G17" s="17">
        <f t="shared" si="2"/>
        <v>-1719586</v>
      </c>
      <c r="H17" s="23">
        <f t="shared" si="3"/>
        <v>-4286464</v>
      </c>
      <c r="I17" s="18">
        <f t="shared" si="4"/>
        <v>78.75039200967353</v>
      </c>
      <c r="J17" s="32">
        <f t="shared" si="5"/>
        <v>-57.69660923885649</v>
      </c>
      <c r="K17" s="19">
        <f t="shared" si="6"/>
        <v>149.27302269267136</v>
      </c>
      <c r="L17" s="27">
        <f t="shared" si="1"/>
        <v>0.0005194268285018628</v>
      </c>
    </row>
    <row r="18" spans="2:12" ht="19.5" customHeight="1">
      <c r="B18" s="11" t="s">
        <v>14</v>
      </c>
      <c r="C18" s="17">
        <v>17870595</v>
      </c>
      <c r="D18" s="17">
        <v>26362643</v>
      </c>
      <c r="E18" s="35">
        <v>21350207</v>
      </c>
      <c r="F18" s="36">
        <v>27279354</v>
      </c>
      <c r="G18" s="17">
        <f t="shared" si="2"/>
        <v>8492048</v>
      </c>
      <c r="H18" s="23">
        <f t="shared" si="3"/>
        <v>5929147</v>
      </c>
      <c r="I18" s="18">
        <f t="shared" si="4"/>
        <v>19.47115918636173</v>
      </c>
      <c r="J18" s="32">
        <f t="shared" si="5"/>
        <v>3.4773106778406095</v>
      </c>
      <c r="K18" s="19">
        <f t="shared" si="6"/>
        <v>-30.180010758300003</v>
      </c>
      <c r="L18" s="27">
        <f t="shared" si="1"/>
        <v>0.037687286608559536</v>
      </c>
    </row>
    <row r="19" spans="2:12" ht="19.5" customHeight="1">
      <c r="B19" s="11" t="s">
        <v>15</v>
      </c>
      <c r="C19" s="17">
        <v>9498976</v>
      </c>
      <c r="D19" s="17">
        <v>25048257</v>
      </c>
      <c r="E19" s="35">
        <v>15708245</v>
      </c>
      <c r="F19" s="36">
        <v>26989297</v>
      </c>
      <c r="G19" s="17">
        <f t="shared" si="2"/>
        <v>15549281</v>
      </c>
      <c r="H19" s="23">
        <f t="shared" si="3"/>
        <v>11281052</v>
      </c>
      <c r="I19" s="18">
        <f t="shared" si="4"/>
        <v>65.36777227355876</v>
      </c>
      <c r="J19" s="32">
        <f t="shared" si="5"/>
        <v>7.749201870613192</v>
      </c>
      <c r="K19" s="19">
        <f t="shared" si="6"/>
        <v>-27.44968722347998</v>
      </c>
      <c r="L19" s="27">
        <f t="shared" si="1"/>
        <v>0.03728656372883816</v>
      </c>
    </row>
    <row r="20" spans="2:12" ht="19.5" customHeight="1">
      <c r="B20" s="11" t="s">
        <v>16</v>
      </c>
      <c r="C20" s="17">
        <v>33696449</v>
      </c>
      <c r="D20" s="17">
        <v>15542985</v>
      </c>
      <c r="E20" s="35">
        <v>34814007</v>
      </c>
      <c r="F20" s="36">
        <v>14187437</v>
      </c>
      <c r="G20" s="17">
        <f t="shared" si="2"/>
        <v>-18153464</v>
      </c>
      <c r="H20" s="23">
        <f t="shared" si="3"/>
        <v>-20626570</v>
      </c>
      <c r="I20" s="18">
        <f t="shared" si="4"/>
        <v>3.3165453131278015</v>
      </c>
      <c r="J20" s="32">
        <f t="shared" si="5"/>
        <v>-8.721284875459894</v>
      </c>
      <c r="K20" s="19">
        <f t="shared" si="6"/>
        <v>13.623328308029805</v>
      </c>
      <c r="L20" s="27">
        <f t="shared" si="1"/>
        <v>0.019600390993858654</v>
      </c>
    </row>
    <row r="21" spans="2:12" ht="19.5" customHeight="1">
      <c r="B21" s="11" t="s">
        <v>17</v>
      </c>
      <c r="C21" s="17">
        <v>11715075</v>
      </c>
      <c r="D21" s="17">
        <v>26715985</v>
      </c>
      <c r="E21" s="35">
        <v>21344831</v>
      </c>
      <c r="F21" s="36">
        <v>20977020</v>
      </c>
      <c r="G21" s="17">
        <f t="shared" si="2"/>
        <v>15000910</v>
      </c>
      <c r="H21" s="23">
        <f t="shared" si="3"/>
        <v>-367811</v>
      </c>
      <c r="I21" s="18">
        <f t="shared" si="4"/>
        <v>82.19969569123545</v>
      </c>
      <c r="J21" s="32">
        <f t="shared" si="5"/>
        <v>-21.481390261298618</v>
      </c>
      <c r="K21" s="19">
        <f t="shared" si="6"/>
        <v>-102.45192458324195</v>
      </c>
      <c r="L21" s="27">
        <f t="shared" si="1"/>
        <v>0.028980413719968793</v>
      </c>
    </row>
    <row r="22" spans="2:12" ht="19.5" customHeight="1">
      <c r="B22" s="11" t="s">
        <v>18</v>
      </c>
      <c r="C22" s="17">
        <v>27007843</v>
      </c>
      <c r="D22" s="17">
        <v>182941677</v>
      </c>
      <c r="E22" s="35">
        <v>36794492</v>
      </c>
      <c r="F22" s="36">
        <v>186385963</v>
      </c>
      <c r="G22" s="17">
        <f t="shared" si="2"/>
        <v>155933834</v>
      </c>
      <c r="H22" s="23">
        <f t="shared" si="3"/>
        <v>149591471</v>
      </c>
      <c r="I22" s="18">
        <f t="shared" si="4"/>
        <v>36.236322167601465</v>
      </c>
      <c r="J22" s="32">
        <f t="shared" si="5"/>
        <v>1.8827235305162309</v>
      </c>
      <c r="K22" s="19">
        <f t="shared" si="6"/>
        <v>-4.067342434484103</v>
      </c>
      <c r="L22" s="27">
        <f t="shared" si="1"/>
        <v>0.25749807738824654</v>
      </c>
    </row>
    <row r="23" spans="2:12" ht="19.5" customHeight="1">
      <c r="B23" s="11" t="s">
        <v>19</v>
      </c>
      <c r="C23" s="17">
        <v>16416421</v>
      </c>
      <c r="D23" s="17">
        <v>158913662</v>
      </c>
      <c r="E23" s="35">
        <v>38299986</v>
      </c>
      <c r="F23" s="36">
        <v>158351261</v>
      </c>
      <c r="G23" s="17">
        <f t="shared" si="2"/>
        <v>142497241</v>
      </c>
      <c r="H23" s="23">
        <f t="shared" si="3"/>
        <v>120051275</v>
      </c>
      <c r="I23" s="18">
        <f t="shared" si="4"/>
        <v>133.3028983601237</v>
      </c>
      <c r="J23" s="32">
        <f t="shared" si="5"/>
        <v>-0.35390349257699444</v>
      </c>
      <c r="K23" s="19">
        <f t="shared" si="6"/>
        <v>-15.751860065838047</v>
      </c>
      <c r="L23" s="27">
        <f t="shared" si="1"/>
        <v>0.21876725373092837</v>
      </c>
    </row>
    <row r="24" spans="2:12" ht="19.5" customHeight="1">
      <c r="B24" s="11" t="s">
        <v>20</v>
      </c>
      <c r="C24" s="17">
        <v>9744655</v>
      </c>
      <c r="D24" s="17">
        <v>26762147</v>
      </c>
      <c r="E24" s="35">
        <v>10170503</v>
      </c>
      <c r="F24" s="36">
        <v>25507161</v>
      </c>
      <c r="G24" s="17">
        <f aca="true" t="shared" si="7" ref="G24:G33">D24-C24</f>
        <v>17017492</v>
      </c>
      <c r="H24" s="23">
        <f aca="true" t="shared" si="8" ref="H24:H33">F24-E24</f>
        <v>15336658</v>
      </c>
      <c r="I24" s="18">
        <f t="shared" si="4"/>
        <v>4.370067488279473</v>
      </c>
      <c r="J24" s="32">
        <f t="shared" si="5"/>
        <v>-4.689407019548917</v>
      </c>
      <c r="K24" s="19">
        <f t="shared" si="6"/>
        <v>-9.877095872881855</v>
      </c>
      <c r="L24" s="27">
        <f t="shared" si="1"/>
        <v>0.035238946170707414</v>
      </c>
    </row>
    <row r="25" spans="2:12" ht="19.5" customHeight="1">
      <c r="B25" s="5" t="s">
        <v>28</v>
      </c>
      <c r="C25" s="12">
        <v>0</v>
      </c>
      <c r="D25" s="12">
        <v>0</v>
      </c>
      <c r="E25" s="33">
        <v>0</v>
      </c>
      <c r="F25" s="34">
        <v>0</v>
      </c>
      <c r="G25" s="12">
        <f t="shared" si="7"/>
        <v>0</v>
      </c>
      <c r="H25" s="22">
        <f t="shared" si="8"/>
        <v>0</v>
      </c>
      <c r="I25" s="60" t="s">
        <v>29</v>
      </c>
      <c r="J25" s="61" t="s">
        <v>29</v>
      </c>
      <c r="K25" s="62" t="s">
        <v>29</v>
      </c>
      <c r="L25" s="26">
        <f t="shared" si="1"/>
        <v>0</v>
      </c>
    </row>
    <row r="26" spans="2:12" s="15" customFormat="1" ht="24" customHeight="1">
      <c r="B26" s="5" t="s">
        <v>21</v>
      </c>
      <c r="C26" s="12">
        <v>145563</v>
      </c>
      <c r="D26" s="12">
        <v>1249</v>
      </c>
      <c r="E26" s="33">
        <v>54168</v>
      </c>
      <c r="F26" s="34">
        <v>1079</v>
      </c>
      <c r="G26" s="12">
        <f t="shared" si="7"/>
        <v>-144314</v>
      </c>
      <c r="H26" s="22">
        <f t="shared" si="8"/>
        <v>-53089</v>
      </c>
      <c r="I26" s="13">
        <f>(E26-C26)/C26*100</f>
        <v>-62.787246759135215</v>
      </c>
      <c r="J26" s="31">
        <f>(F26-D26)/D26*100</f>
        <v>-13.610888710968775</v>
      </c>
      <c r="K26" s="14">
        <f>(H26-G26)/G26*100</f>
        <v>-63.212855301633944</v>
      </c>
      <c r="L26" s="26">
        <f t="shared" si="1"/>
        <v>1.4906724789243813E-06</v>
      </c>
    </row>
    <row r="27" spans="2:12" s="15" customFormat="1" ht="24" customHeight="1">
      <c r="B27" s="5" t="s">
        <v>22</v>
      </c>
      <c r="C27" s="12">
        <v>2044586</v>
      </c>
      <c r="D27" s="12">
        <v>2350595</v>
      </c>
      <c r="E27" s="33">
        <v>2148326</v>
      </c>
      <c r="F27" s="34">
        <v>2541409</v>
      </c>
      <c r="G27" s="12">
        <f t="shared" si="7"/>
        <v>306009</v>
      </c>
      <c r="H27" s="22">
        <f t="shared" si="8"/>
        <v>393083</v>
      </c>
      <c r="I27" s="13">
        <f>(E27-C27)/C27*100</f>
        <v>5.073887818854281</v>
      </c>
      <c r="J27" s="31">
        <f t="shared" si="5"/>
        <v>8.11768935099411</v>
      </c>
      <c r="K27" s="14">
        <f t="shared" si="6"/>
        <v>28.454718652065793</v>
      </c>
      <c r="L27" s="26">
        <f t="shared" si="1"/>
        <v>0.003511036565329688</v>
      </c>
    </row>
    <row r="28" spans="2:12" s="15" customFormat="1" ht="24" customHeight="1">
      <c r="B28" s="5" t="s">
        <v>23</v>
      </c>
      <c r="C28" s="12">
        <v>0</v>
      </c>
      <c r="D28" s="12">
        <v>0</v>
      </c>
      <c r="E28" s="33">
        <v>1780</v>
      </c>
      <c r="F28" s="34">
        <v>0</v>
      </c>
      <c r="G28" s="12">
        <f t="shared" si="7"/>
        <v>0</v>
      </c>
      <c r="H28" s="22">
        <f t="shared" si="8"/>
        <v>-1780</v>
      </c>
      <c r="I28" s="13">
        <v>100</v>
      </c>
      <c r="J28" s="61" t="s">
        <v>29</v>
      </c>
      <c r="K28" s="14">
        <v>100</v>
      </c>
      <c r="L28" s="26">
        <f t="shared" si="1"/>
        <v>0</v>
      </c>
    </row>
    <row r="29" spans="2:12" s="15" customFormat="1" ht="24" customHeight="1">
      <c r="B29" s="5" t="s">
        <v>24</v>
      </c>
      <c r="C29" s="12">
        <v>535284</v>
      </c>
      <c r="D29" s="12">
        <v>1166307</v>
      </c>
      <c r="E29" s="33">
        <v>320351</v>
      </c>
      <c r="F29" s="34">
        <v>916995</v>
      </c>
      <c r="G29" s="12">
        <f t="shared" si="7"/>
        <v>631023</v>
      </c>
      <c r="H29" s="22">
        <f t="shared" si="8"/>
        <v>596644</v>
      </c>
      <c r="I29" s="13">
        <f>(E29-C29)/C29*100</f>
        <v>-40.153077618609935</v>
      </c>
      <c r="J29" s="31">
        <f t="shared" si="5"/>
        <v>-21.37618997399484</v>
      </c>
      <c r="K29" s="14">
        <f t="shared" si="6"/>
        <v>-5.448137389603866</v>
      </c>
      <c r="L29" s="26">
        <f t="shared" si="1"/>
        <v>0.0012668574697045998</v>
      </c>
    </row>
    <row r="30" spans="2:12" s="15" customFormat="1" ht="24" customHeight="1">
      <c r="B30" s="5" t="s">
        <v>25</v>
      </c>
      <c r="C30" s="12">
        <v>0</v>
      </c>
      <c r="D30" s="12">
        <v>0</v>
      </c>
      <c r="E30" s="33">
        <v>0</v>
      </c>
      <c r="F30" s="34">
        <v>0</v>
      </c>
      <c r="G30" s="12">
        <f t="shared" si="7"/>
        <v>0</v>
      </c>
      <c r="H30" s="22">
        <f t="shared" si="8"/>
        <v>0</v>
      </c>
      <c r="I30" s="60" t="s">
        <v>29</v>
      </c>
      <c r="J30" s="61" t="s">
        <v>29</v>
      </c>
      <c r="K30" s="62" t="s">
        <v>29</v>
      </c>
      <c r="L30" s="26">
        <f t="shared" si="1"/>
        <v>0</v>
      </c>
    </row>
    <row r="31" spans="2:12" s="15" customFormat="1" ht="24" customHeight="1" thickBot="1">
      <c r="B31" s="6" t="s">
        <v>26</v>
      </c>
      <c r="C31" s="16">
        <v>0</v>
      </c>
      <c r="D31" s="16">
        <v>0</v>
      </c>
      <c r="E31" s="37">
        <v>0</v>
      </c>
      <c r="F31" s="38">
        <v>0</v>
      </c>
      <c r="G31" s="16">
        <f t="shared" si="7"/>
        <v>0</v>
      </c>
      <c r="H31" s="29">
        <f t="shared" si="8"/>
        <v>0</v>
      </c>
      <c r="I31" s="60" t="s">
        <v>29</v>
      </c>
      <c r="J31" s="61" t="s">
        <v>29</v>
      </c>
      <c r="K31" s="62" t="s">
        <v>29</v>
      </c>
      <c r="L31" s="26">
        <f t="shared" si="1"/>
        <v>0</v>
      </c>
    </row>
    <row r="32" spans="2:12" ht="26.25" customHeight="1" thickBot="1">
      <c r="B32" s="91" t="s">
        <v>46</v>
      </c>
      <c r="C32" s="92">
        <f>SUM(C9:C11,C25:C31)</f>
        <v>183275674</v>
      </c>
      <c r="D32" s="92">
        <f>SUM(D9:D11,D25:D31)</f>
        <v>684325605</v>
      </c>
      <c r="E32" s="93">
        <f>SUM(E9:E11,E25:E31)</f>
        <v>263179344</v>
      </c>
      <c r="F32" s="94">
        <f>SUM(F9:F11,F25:F31)</f>
        <v>723834387</v>
      </c>
      <c r="G32" s="95">
        <f t="shared" si="7"/>
        <v>501049931</v>
      </c>
      <c r="H32" s="96">
        <f t="shared" si="8"/>
        <v>460655043</v>
      </c>
      <c r="I32" s="97">
        <f>(E32-C32)/C32*100</f>
        <v>43.597531661512264</v>
      </c>
      <c r="J32" s="98">
        <f>(F32-D32)/D32*100</f>
        <v>5.773389408686527</v>
      </c>
      <c r="K32" s="99">
        <f>(H32-G32)/G32*100</f>
        <v>-8.062048410899791</v>
      </c>
      <c r="L32" s="58"/>
    </row>
    <row r="33" spans="2:12" ht="26.25" customHeight="1" thickBot="1">
      <c r="B33" s="7" t="s">
        <v>5</v>
      </c>
      <c r="C33" s="8">
        <v>7098361634</v>
      </c>
      <c r="D33" s="8">
        <v>12823350083</v>
      </c>
      <c r="E33" s="51">
        <v>7906517301</v>
      </c>
      <c r="F33" s="8">
        <v>13698222566</v>
      </c>
      <c r="G33" s="45">
        <f t="shared" si="7"/>
        <v>5724988449</v>
      </c>
      <c r="H33" s="53">
        <f t="shared" si="8"/>
        <v>5791705265</v>
      </c>
      <c r="I33" s="55">
        <f>(E33-C33)/C33*100</f>
        <v>11.38510136098259</v>
      </c>
      <c r="J33" s="55">
        <f>(F33-D33)/D33*100</f>
        <v>6.8224955049759135</v>
      </c>
      <c r="K33" s="56">
        <f>(H33-G33)/G33*100</f>
        <v>1.165361582723431</v>
      </c>
      <c r="L33" s="59"/>
    </row>
    <row r="34" spans="2:12" ht="26.25" customHeight="1" thickBot="1">
      <c r="B34" s="46" t="s">
        <v>47</v>
      </c>
      <c r="C34" s="47">
        <f aca="true" t="shared" si="9" ref="C34:H34">C32/C33*100</f>
        <v>2.581943319457539</v>
      </c>
      <c r="D34" s="47">
        <f t="shared" si="9"/>
        <v>5.336558704009922</v>
      </c>
      <c r="E34" s="52">
        <f t="shared" si="9"/>
        <v>3.3286380587153537</v>
      </c>
      <c r="F34" s="47">
        <f t="shared" si="9"/>
        <v>5.284148242682305</v>
      </c>
      <c r="G34" s="48">
        <f t="shared" si="9"/>
        <v>8.751981518626815</v>
      </c>
      <c r="H34" s="54">
        <f t="shared" si="9"/>
        <v>7.953703130989695</v>
      </c>
      <c r="I34" s="47"/>
      <c r="J34" s="47"/>
      <c r="K34" s="57"/>
      <c r="L34" s="49"/>
    </row>
    <row r="35" spans="2:11" ht="12.75">
      <c r="B35" s="50"/>
      <c r="C35" s="50"/>
      <c r="D35" s="50"/>
      <c r="E35" s="50"/>
      <c r="F35" s="50"/>
      <c r="G35" s="50"/>
      <c r="H35" s="50"/>
      <c r="I35" s="50"/>
      <c r="J35" s="50"/>
      <c r="K35" s="50"/>
    </row>
    <row r="37" spans="3:6" ht="12.75">
      <c r="C37" s="20"/>
      <c r="D37" s="20"/>
      <c r="E37" s="20"/>
      <c r="F37" s="63"/>
    </row>
  </sheetData>
  <sheetProtection/>
  <mergeCells count="10">
    <mergeCell ref="G7:H7"/>
    <mergeCell ref="I7:K7"/>
    <mergeCell ref="L7:L8"/>
    <mergeCell ref="B3:K3"/>
    <mergeCell ref="B2:K2"/>
    <mergeCell ref="B4:K4"/>
    <mergeCell ref="B5:K5"/>
    <mergeCell ref="B7:B8"/>
    <mergeCell ref="C7:D7"/>
    <mergeCell ref="E7:F7"/>
  </mergeCells>
  <printOptions/>
  <pageMargins left="0" right="0" top="0" bottom="0" header="0" footer="0"/>
  <pageSetup fitToHeight="1"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118" t="s">
        <v>48</v>
      </c>
      <c r="C2" s="118"/>
      <c r="D2" s="118"/>
      <c r="E2" s="118"/>
      <c r="F2" s="118"/>
      <c r="G2" s="118"/>
      <c r="H2" s="118"/>
      <c r="I2" s="118"/>
      <c r="J2" s="118"/>
      <c r="K2" s="118"/>
    </row>
    <row r="3" spans="2:11" ht="15.75" customHeight="1">
      <c r="B3" s="110" t="s">
        <v>40</v>
      </c>
      <c r="C3" s="110"/>
      <c r="D3" s="110"/>
      <c r="E3" s="110"/>
      <c r="F3" s="110"/>
      <c r="G3" s="110"/>
      <c r="H3" s="110"/>
      <c r="I3" s="110"/>
      <c r="J3" s="110"/>
      <c r="K3" s="110"/>
    </row>
    <row r="4" spans="2:11" ht="15.75" customHeight="1">
      <c r="B4" s="112" t="s">
        <v>39</v>
      </c>
      <c r="C4" s="112"/>
      <c r="D4" s="112"/>
      <c r="E4" s="112"/>
      <c r="F4" s="112"/>
      <c r="G4" s="112"/>
      <c r="H4" s="112"/>
      <c r="I4" s="112"/>
      <c r="J4" s="112"/>
      <c r="K4" s="112"/>
    </row>
    <row r="5" spans="2:11" ht="15.75" customHeight="1">
      <c r="B5" s="112" t="s">
        <v>38</v>
      </c>
      <c r="C5" s="112"/>
      <c r="D5" s="112"/>
      <c r="E5" s="112"/>
      <c r="F5" s="112"/>
      <c r="G5" s="112"/>
      <c r="H5" s="112"/>
      <c r="I5" s="112"/>
      <c r="J5" s="112"/>
      <c r="K5" s="112"/>
    </row>
    <row r="6" spans="2:6" ht="6.75" customHeight="1" thickBot="1">
      <c r="B6" s="3"/>
      <c r="C6" s="3"/>
      <c r="D6" s="3"/>
      <c r="E6" s="3"/>
      <c r="F6" s="3"/>
    </row>
    <row r="7" spans="2:12" ht="16.5" customHeight="1" thickBot="1">
      <c r="B7" s="113" t="s">
        <v>0</v>
      </c>
      <c r="C7" s="115">
        <v>2016</v>
      </c>
      <c r="D7" s="115"/>
      <c r="E7" s="116">
        <v>2017</v>
      </c>
      <c r="F7" s="117"/>
      <c r="G7" s="105" t="s">
        <v>1</v>
      </c>
      <c r="H7" s="106"/>
      <c r="I7" s="105" t="s">
        <v>2</v>
      </c>
      <c r="J7" s="107"/>
      <c r="K7" s="106"/>
      <c r="L7" s="108" t="s">
        <v>32</v>
      </c>
    </row>
    <row r="8" spans="2:12" ht="15.75" customHeight="1" thickBot="1">
      <c r="B8" s="114"/>
      <c r="C8" s="4" t="s">
        <v>3</v>
      </c>
      <c r="D8" s="4" t="s">
        <v>4</v>
      </c>
      <c r="E8" s="41" t="s">
        <v>3</v>
      </c>
      <c r="F8" s="42" t="s">
        <v>4</v>
      </c>
      <c r="G8" s="43">
        <v>2016</v>
      </c>
      <c r="H8" s="30">
        <v>2017</v>
      </c>
      <c r="I8" s="43" t="s">
        <v>3</v>
      </c>
      <c r="J8" s="44" t="s">
        <v>4</v>
      </c>
      <c r="K8" s="42" t="s">
        <v>1</v>
      </c>
      <c r="L8" s="109"/>
    </row>
    <row r="9" spans="2:12" s="15" customFormat="1" ht="24" customHeight="1">
      <c r="B9" s="5" t="s">
        <v>6</v>
      </c>
      <c r="C9" s="12">
        <v>11783519</v>
      </c>
      <c r="D9" s="12">
        <v>37965489</v>
      </c>
      <c r="E9" s="33">
        <v>8027512</v>
      </c>
      <c r="F9" s="34">
        <v>39564876</v>
      </c>
      <c r="G9" s="12">
        <f>D9-C9</f>
        <v>26181970</v>
      </c>
      <c r="H9" s="22">
        <f>F9-E9</f>
        <v>31537364</v>
      </c>
      <c r="I9" s="13">
        <f aca="true" t="shared" si="0" ref="I9:J24">(E9-C9)/C9*100</f>
        <v>-31.875087569341552</v>
      </c>
      <c r="J9" s="31">
        <f t="shared" si="0"/>
        <v>4.212739101029358</v>
      </c>
      <c r="K9" s="14">
        <f>(H9-G9)/G9*100</f>
        <v>20.454511253354884</v>
      </c>
      <c r="L9" s="25">
        <f aca="true" t="shared" si="1" ref="L9:L31">F9/$F$32</f>
        <v>0.010411779980947444</v>
      </c>
    </row>
    <row r="10" spans="2:12" s="15" customFormat="1" ht="24" customHeight="1">
      <c r="B10" s="5" t="s">
        <v>7</v>
      </c>
      <c r="C10" s="12">
        <v>5282503</v>
      </c>
      <c r="D10" s="12">
        <v>87727</v>
      </c>
      <c r="E10" s="33">
        <v>4643964</v>
      </c>
      <c r="F10" s="34">
        <v>103150</v>
      </c>
      <c r="G10" s="12">
        <f aca="true" t="shared" si="2" ref="G10:G33">D10-C10</f>
        <v>-5194776</v>
      </c>
      <c r="H10" s="22">
        <f aca="true" t="shared" si="3" ref="H10:H33">F10-E10</f>
        <v>-4540814</v>
      </c>
      <c r="I10" s="13">
        <f t="shared" si="0"/>
        <v>-12.087811403041323</v>
      </c>
      <c r="J10" s="31">
        <f>(F10-D10)/D10*100</f>
        <v>17.580676416610622</v>
      </c>
      <c r="K10" s="14">
        <f>(H10-G10)/G10*100</f>
        <v>-12.588839249276582</v>
      </c>
      <c r="L10" s="26">
        <f t="shared" si="1"/>
        <v>2.7144659951284284E-05</v>
      </c>
    </row>
    <row r="11" spans="2:12" s="15" customFormat="1" ht="24" customHeight="1">
      <c r="B11" s="5" t="s">
        <v>8</v>
      </c>
      <c r="C11" s="12">
        <v>988356054</v>
      </c>
      <c r="D11" s="12">
        <v>3504690521</v>
      </c>
      <c r="E11" s="33">
        <v>1099964527</v>
      </c>
      <c r="F11" s="34">
        <v>3727882134</v>
      </c>
      <c r="G11" s="12">
        <f t="shared" si="2"/>
        <v>2516334467</v>
      </c>
      <c r="H11" s="22">
        <f t="shared" si="3"/>
        <v>2627917607</v>
      </c>
      <c r="I11" s="13">
        <f t="shared" si="0"/>
        <v>11.292334634700381</v>
      </c>
      <c r="J11" s="31">
        <f t="shared" si="0"/>
        <v>6.368368666581045</v>
      </c>
      <c r="K11" s="14">
        <f>(H11-G11)/G11*100</f>
        <v>4.434352486258736</v>
      </c>
      <c r="L11" s="26">
        <f t="shared" si="1"/>
        <v>0.9810188353455938</v>
      </c>
    </row>
    <row r="12" spans="2:12" ht="19.5" customHeight="1">
      <c r="B12" s="11" t="s">
        <v>9</v>
      </c>
      <c r="C12" s="17">
        <v>75531719</v>
      </c>
      <c r="D12" s="17">
        <v>368138642</v>
      </c>
      <c r="E12" s="35">
        <v>79774824</v>
      </c>
      <c r="F12" s="36">
        <v>421035100</v>
      </c>
      <c r="G12" s="17">
        <f t="shared" si="2"/>
        <v>292606923</v>
      </c>
      <c r="H12" s="23">
        <f t="shared" si="3"/>
        <v>341260276</v>
      </c>
      <c r="I12" s="18">
        <f t="shared" si="0"/>
        <v>5.617646541315974</v>
      </c>
      <c r="J12" s="32">
        <f>(F12-D12)/D12*100</f>
        <v>14.368624198923404</v>
      </c>
      <c r="K12" s="19">
        <f>(H12-G12)/G12*100</f>
        <v>16.62754677885731</v>
      </c>
      <c r="L12" s="27">
        <f t="shared" si="1"/>
        <v>0.11079839667527847</v>
      </c>
    </row>
    <row r="13" spans="2:12" ht="19.5" customHeight="1">
      <c r="B13" s="11" t="s">
        <v>10</v>
      </c>
      <c r="C13" s="17">
        <v>161462441</v>
      </c>
      <c r="D13" s="17">
        <v>641626681</v>
      </c>
      <c r="E13" s="35">
        <v>153863893</v>
      </c>
      <c r="F13" s="36">
        <v>705336187</v>
      </c>
      <c r="G13" s="17">
        <f t="shared" si="2"/>
        <v>480164240</v>
      </c>
      <c r="H13" s="23">
        <f t="shared" si="3"/>
        <v>551472294</v>
      </c>
      <c r="I13" s="18">
        <f t="shared" si="0"/>
        <v>-4.70607774349206</v>
      </c>
      <c r="J13" s="32">
        <f t="shared" si="0"/>
        <v>9.92937293391638</v>
      </c>
      <c r="K13" s="19">
        <f aca="true" t="shared" si="4" ref="K13:K27">(H13-G13)/G13*100</f>
        <v>14.850763147209797</v>
      </c>
      <c r="L13" s="27">
        <f t="shared" si="1"/>
        <v>0.18561426027581643</v>
      </c>
    </row>
    <row r="14" spans="2:12" ht="19.5" customHeight="1">
      <c r="B14" s="11" t="s">
        <v>11</v>
      </c>
      <c r="C14" s="17">
        <v>10213818</v>
      </c>
      <c r="D14" s="17">
        <v>14639867</v>
      </c>
      <c r="E14" s="35">
        <v>12771363</v>
      </c>
      <c r="F14" s="36">
        <v>14429566</v>
      </c>
      <c r="G14" s="17">
        <f t="shared" si="2"/>
        <v>4426049</v>
      </c>
      <c r="H14" s="23">
        <f t="shared" si="3"/>
        <v>1658203</v>
      </c>
      <c r="I14" s="18">
        <f t="shared" si="0"/>
        <v>25.040048686984633</v>
      </c>
      <c r="J14" s="32">
        <f t="shared" si="0"/>
        <v>-1.4364952905651396</v>
      </c>
      <c r="K14" s="19">
        <f t="shared" si="4"/>
        <v>-62.53536732196141</v>
      </c>
      <c r="L14" s="27">
        <f t="shared" si="1"/>
        <v>0.003797243454334594</v>
      </c>
    </row>
    <row r="15" spans="2:12" ht="19.5" customHeight="1">
      <c r="B15" s="11" t="s">
        <v>27</v>
      </c>
      <c r="C15" s="17">
        <v>427214</v>
      </c>
      <c r="D15" s="17">
        <v>456439</v>
      </c>
      <c r="E15" s="35">
        <v>1486549</v>
      </c>
      <c r="F15" s="36">
        <v>670641</v>
      </c>
      <c r="G15" s="17">
        <f>D15-C15</f>
        <v>29225</v>
      </c>
      <c r="H15" s="23">
        <f>F15-E15</f>
        <v>-815908</v>
      </c>
      <c r="I15" s="18">
        <f>(E15-C15)/C15*100</f>
        <v>247.96354988366485</v>
      </c>
      <c r="J15" s="32">
        <f>(F15-D15)/D15*100</f>
        <v>46.928943407552815</v>
      </c>
      <c r="K15" s="19">
        <f>(H15-G15)/G15*100</f>
        <v>-2891.815226689478</v>
      </c>
      <c r="L15" s="27">
        <f t="shared" si="1"/>
        <v>0.00017648397377013325</v>
      </c>
    </row>
    <row r="16" spans="2:12" ht="19.5" customHeight="1">
      <c r="B16" s="11" t="s">
        <v>12</v>
      </c>
      <c r="C16" s="17">
        <v>87803383</v>
      </c>
      <c r="D16" s="17">
        <v>118365727</v>
      </c>
      <c r="E16" s="35">
        <v>95169532</v>
      </c>
      <c r="F16" s="36">
        <v>129839956</v>
      </c>
      <c r="G16" s="17">
        <f t="shared" si="2"/>
        <v>30562344</v>
      </c>
      <c r="H16" s="23">
        <f t="shared" si="3"/>
        <v>34670424</v>
      </c>
      <c r="I16" s="18">
        <f t="shared" si="0"/>
        <v>8.389368095304482</v>
      </c>
      <c r="J16" s="32">
        <f t="shared" si="0"/>
        <v>9.693877857059078</v>
      </c>
      <c r="K16" s="19">
        <f t="shared" si="4"/>
        <v>13.441639162231796</v>
      </c>
      <c r="L16" s="27">
        <f t="shared" si="1"/>
        <v>0.03416831268744269</v>
      </c>
    </row>
    <row r="17" spans="2:12" ht="19.5" customHeight="1">
      <c r="B17" s="11" t="s">
        <v>13</v>
      </c>
      <c r="C17" s="17">
        <v>8343048</v>
      </c>
      <c r="D17" s="17">
        <v>182944766</v>
      </c>
      <c r="E17" s="35">
        <v>9410160</v>
      </c>
      <c r="F17" s="36">
        <v>199735314</v>
      </c>
      <c r="G17" s="17">
        <f t="shared" si="2"/>
        <v>174601718</v>
      </c>
      <c r="H17" s="23">
        <f t="shared" si="3"/>
        <v>190325154</v>
      </c>
      <c r="I17" s="18">
        <f t="shared" si="0"/>
        <v>12.790433424331251</v>
      </c>
      <c r="J17" s="32">
        <f t="shared" si="0"/>
        <v>9.177932972403266</v>
      </c>
      <c r="K17" s="19">
        <f t="shared" si="4"/>
        <v>9.005315743800413</v>
      </c>
      <c r="L17" s="27">
        <f t="shared" si="1"/>
        <v>0.052561775848695994</v>
      </c>
    </row>
    <row r="18" spans="2:12" ht="19.5" customHeight="1">
      <c r="B18" s="11" t="s">
        <v>14</v>
      </c>
      <c r="C18" s="17">
        <v>59364949</v>
      </c>
      <c r="D18" s="17">
        <v>243114089</v>
      </c>
      <c r="E18" s="35">
        <v>65315276</v>
      </c>
      <c r="F18" s="36">
        <v>239534480</v>
      </c>
      <c r="G18" s="17">
        <f t="shared" si="2"/>
        <v>183749140</v>
      </c>
      <c r="H18" s="23">
        <f t="shared" si="3"/>
        <v>174219204</v>
      </c>
      <c r="I18" s="18">
        <f t="shared" si="0"/>
        <v>10.023300112664124</v>
      </c>
      <c r="J18" s="32">
        <f t="shared" si="0"/>
        <v>-1.4723988291768644</v>
      </c>
      <c r="K18" s="19">
        <f t="shared" si="4"/>
        <v>-5.186384001579545</v>
      </c>
      <c r="L18" s="27">
        <f t="shared" si="1"/>
        <v>0.06303521091815519</v>
      </c>
    </row>
    <row r="19" spans="2:12" ht="19.5" customHeight="1">
      <c r="B19" s="11" t="s">
        <v>15</v>
      </c>
      <c r="C19" s="17">
        <v>49401356</v>
      </c>
      <c r="D19" s="17">
        <v>243688933</v>
      </c>
      <c r="E19" s="35">
        <v>73807492</v>
      </c>
      <c r="F19" s="36">
        <v>251063341</v>
      </c>
      <c r="G19" s="17">
        <f t="shared" si="2"/>
        <v>194287577</v>
      </c>
      <c r="H19" s="23">
        <f t="shared" si="3"/>
        <v>177255849</v>
      </c>
      <c r="I19" s="18">
        <f t="shared" si="0"/>
        <v>49.403777499548795</v>
      </c>
      <c r="J19" s="32">
        <f t="shared" si="0"/>
        <v>3.0261563006638466</v>
      </c>
      <c r="K19" s="19">
        <f t="shared" si="4"/>
        <v>-8.766246541846574</v>
      </c>
      <c r="L19" s="27">
        <f t="shared" si="1"/>
        <v>0.0660691131137017</v>
      </c>
    </row>
    <row r="20" spans="2:12" ht="19.5" customHeight="1">
      <c r="B20" s="11" t="s">
        <v>16</v>
      </c>
      <c r="C20" s="17">
        <v>146071586</v>
      </c>
      <c r="D20" s="17">
        <v>84669323</v>
      </c>
      <c r="E20" s="35">
        <v>169483738</v>
      </c>
      <c r="F20" s="36">
        <v>108778846</v>
      </c>
      <c r="G20" s="17">
        <f t="shared" si="2"/>
        <v>-61402263</v>
      </c>
      <c r="H20" s="23">
        <f t="shared" si="3"/>
        <v>-60704892</v>
      </c>
      <c r="I20" s="18">
        <f t="shared" si="0"/>
        <v>16.027861845766502</v>
      </c>
      <c r="J20" s="32">
        <f t="shared" si="0"/>
        <v>28.47492119430316</v>
      </c>
      <c r="K20" s="19">
        <f t="shared" si="4"/>
        <v>-1.1357415279629026</v>
      </c>
      <c r="L20" s="27">
        <f t="shared" si="1"/>
        <v>0.028625931018546977</v>
      </c>
    </row>
    <row r="21" spans="2:12" ht="19.5" customHeight="1">
      <c r="B21" s="11" t="s">
        <v>17</v>
      </c>
      <c r="C21" s="17">
        <v>52817529</v>
      </c>
      <c r="D21" s="17">
        <v>160562729</v>
      </c>
      <c r="E21" s="35">
        <v>54177864</v>
      </c>
      <c r="F21" s="36">
        <v>145126304</v>
      </c>
      <c r="G21" s="17">
        <f t="shared" si="2"/>
        <v>107745200</v>
      </c>
      <c r="H21" s="23">
        <f t="shared" si="3"/>
        <v>90948440</v>
      </c>
      <c r="I21" s="18">
        <f t="shared" si="0"/>
        <v>2.5755369964391934</v>
      </c>
      <c r="J21" s="32">
        <f t="shared" si="0"/>
        <v>-9.613952812174736</v>
      </c>
      <c r="K21" s="19">
        <f t="shared" si="4"/>
        <v>-15.589334838118079</v>
      </c>
      <c r="L21" s="27">
        <f t="shared" si="1"/>
        <v>0.038191024450477055</v>
      </c>
    </row>
    <row r="22" spans="2:12" ht="19.5" customHeight="1">
      <c r="B22" s="11" t="s">
        <v>18</v>
      </c>
      <c r="C22" s="17">
        <v>191009552</v>
      </c>
      <c r="D22" s="17">
        <v>658705942</v>
      </c>
      <c r="E22" s="35">
        <v>192409768</v>
      </c>
      <c r="F22" s="36">
        <v>679893754</v>
      </c>
      <c r="G22" s="17">
        <f t="shared" si="2"/>
        <v>467696390</v>
      </c>
      <c r="H22" s="23">
        <f t="shared" si="3"/>
        <v>487483986</v>
      </c>
      <c r="I22" s="18">
        <f t="shared" si="0"/>
        <v>0.73306072148685</v>
      </c>
      <c r="J22" s="32">
        <f t="shared" si="0"/>
        <v>3.2165812768696718</v>
      </c>
      <c r="K22" s="19">
        <f t="shared" si="4"/>
        <v>4.230863530932963</v>
      </c>
      <c r="L22" s="27">
        <f t="shared" si="1"/>
        <v>0.17891890213603617</v>
      </c>
    </row>
    <row r="23" spans="2:12" ht="19.5" customHeight="1">
      <c r="B23" s="11" t="s">
        <v>19</v>
      </c>
      <c r="C23" s="17">
        <v>84833569</v>
      </c>
      <c r="D23" s="17">
        <v>646471246</v>
      </c>
      <c r="E23" s="35">
        <v>123672313</v>
      </c>
      <c r="F23" s="36">
        <v>706034827</v>
      </c>
      <c r="G23" s="17">
        <f t="shared" si="2"/>
        <v>561637677</v>
      </c>
      <c r="H23" s="23">
        <f t="shared" si="3"/>
        <v>582362514</v>
      </c>
      <c r="I23" s="18">
        <f t="shared" si="0"/>
        <v>45.78228224725521</v>
      </c>
      <c r="J23" s="32">
        <f t="shared" si="0"/>
        <v>9.21364737697862</v>
      </c>
      <c r="K23" s="19">
        <f t="shared" si="4"/>
        <v>3.690072416562609</v>
      </c>
      <c r="L23" s="27">
        <f t="shared" si="1"/>
        <v>0.18579811238661006</v>
      </c>
    </row>
    <row r="24" spans="2:12" ht="19.5" customHeight="1">
      <c r="B24" s="11" t="s">
        <v>20</v>
      </c>
      <c r="C24" s="17">
        <v>61075890</v>
      </c>
      <c r="D24" s="17">
        <v>141306137</v>
      </c>
      <c r="E24" s="35">
        <v>68621755</v>
      </c>
      <c r="F24" s="36">
        <v>126403818</v>
      </c>
      <c r="G24" s="17">
        <f t="shared" si="2"/>
        <v>80230247</v>
      </c>
      <c r="H24" s="23">
        <f t="shared" si="3"/>
        <v>57782063</v>
      </c>
      <c r="I24" s="18">
        <f t="shared" si="0"/>
        <v>12.354899781239373</v>
      </c>
      <c r="J24" s="32">
        <f t="shared" si="0"/>
        <v>-10.546122989690108</v>
      </c>
      <c r="K24" s="19">
        <f t="shared" si="4"/>
        <v>-27.979701969507836</v>
      </c>
      <c r="L24" s="27">
        <f t="shared" si="1"/>
        <v>0.03326406840672833</v>
      </c>
    </row>
    <row r="25" spans="2:12" ht="19.5" customHeight="1">
      <c r="B25" s="5" t="s">
        <v>28</v>
      </c>
      <c r="C25" s="12">
        <v>918</v>
      </c>
      <c r="D25" s="12">
        <v>0</v>
      </c>
      <c r="E25" s="33">
        <v>0</v>
      </c>
      <c r="F25" s="34">
        <v>0</v>
      </c>
      <c r="G25" s="12">
        <f t="shared" si="2"/>
        <v>-918</v>
      </c>
      <c r="H25" s="22">
        <f t="shared" si="3"/>
        <v>0</v>
      </c>
      <c r="I25" s="13">
        <f aca="true" t="shared" si="5" ref="I25:J29">(E25-C25)/C25*100</f>
        <v>-100</v>
      </c>
      <c r="J25" s="61" t="s">
        <v>29</v>
      </c>
      <c r="K25" s="14">
        <f t="shared" si="4"/>
        <v>-100</v>
      </c>
      <c r="L25" s="26">
        <f t="shared" si="1"/>
        <v>0</v>
      </c>
    </row>
    <row r="26" spans="2:12" s="15" customFormat="1" ht="24" customHeight="1">
      <c r="B26" s="5" t="s">
        <v>21</v>
      </c>
      <c r="C26" s="12">
        <v>4133354</v>
      </c>
      <c r="D26" s="12">
        <v>29988</v>
      </c>
      <c r="E26" s="33">
        <v>1844783</v>
      </c>
      <c r="F26" s="34">
        <v>183326</v>
      </c>
      <c r="G26" s="12">
        <f t="shared" si="2"/>
        <v>-4103366</v>
      </c>
      <c r="H26" s="22">
        <f t="shared" si="3"/>
        <v>-1661457</v>
      </c>
      <c r="I26" s="13">
        <f t="shared" si="5"/>
        <v>-55.368376383924534</v>
      </c>
      <c r="J26" s="31">
        <f t="shared" si="5"/>
        <v>511.3311991463252</v>
      </c>
      <c r="K26" s="14">
        <f t="shared" si="4"/>
        <v>-59.50989992118666</v>
      </c>
      <c r="L26" s="26">
        <f t="shared" si="1"/>
        <v>4.8243547554330035E-05</v>
      </c>
    </row>
    <row r="27" spans="2:12" s="15" customFormat="1" ht="24" customHeight="1">
      <c r="B27" s="5" t="s">
        <v>22</v>
      </c>
      <c r="C27" s="12">
        <v>29372223</v>
      </c>
      <c r="D27" s="12">
        <v>32954539</v>
      </c>
      <c r="E27" s="33">
        <v>31542116</v>
      </c>
      <c r="F27" s="34">
        <v>30819860</v>
      </c>
      <c r="G27" s="12">
        <f t="shared" si="2"/>
        <v>3582316</v>
      </c>
      <c r="H27" s="22">
        <f t="shared" si="3"/>
        <v>-722256</v>
      </c>
      <c r="I27" s="13">
        <f t="shared" si="5"/>
        <v>7.387568179636932</v>
      </c>
      <c r="J27" s="31">
        <f t="shared" si="5"/>
        <v>-6.477647889415172</v>
      </c>
      <c r="K27" s="14">
        <f t="shared" si="4"/>
        <v>-120.16170544418749</v>
      </c>
      <c r="L27" s="26">
        <f t="shared" si="1"/>
        <v>0.008110466499720683</v>
      </c>
    </row>
    <row r="28" spans="2:12" s="15" customFormat="1" ht="24" customHeight="1">
      <c r="B28" s="5" t="s">
        <v>23</v>
      </c>
      <c r="C28" s="12">
        <v>160</v>
      </c>
      <c r="D28" s="12">
        <v>3529</v>
      </c>
      <c r="E28" s="33">
        <v>3574</v>
      </c>
      <c r="F28" s="34">
        <v>812</v>
      </c>
      <c r="G28" s="12">
        <f t="shared" si="2"/>
        <v>3369</v>
      </c>
      <c r="H28" s="22">
        <f t="shared" si="3"/>
        <v>-2762</v>
      </c>
      <c r="I28" s="13">
        <f t="shared" si="5"/>
        <v>2133.75</v>
      </c>
      <c r="J28" s="31">
        <f t="shared" si="5"/>
        <v>-76.99064890903938</v>
      </c>
      <c r="K28" s="14">
        <f>(H28-G28)/G28*100</f>
        <v>-181.98278420896406</v>
      </c>
      <c r="L28" s="26">
        <f t="shared" si="1"/>
        <v>2.1368360523938768E-07</v>
      </c>
    </row>
    <row r="29" spans="2:12" s="15" customFormat="1" ht="24" customHeight="1">
      <c r="B29" s="5" t="s">
        <v>24</v>
      </c>
      <c r="C29" s="12">
        <v>1155842</v>
      </c>
      <c r="D29" s="12">
        <v>1522283</v>
      </c>
      <c r="E29" s="33">
        <v>1197660</v>
      </c>
      <c r="F29" s="34">
        <v>1456606</v>
      </c>
      <c r="G29" s="12">
        <f t="shared" si="2"/>
        <v>366441</v>
      </c>
      <c r="H29" s="22">
        <f t="shared" si="3"/>
        <v>258946</v>
      </c>
      <c r="I29" s="13">
        <f t="shared" si="5"/>
        <v>3.6179685458739166</v>
      </c>
      <c r="J29" s="31">
        <f t="shared" si="5"/>
        <v>-4.314375185165964</v>
      </c>
      <c r="K29" s="14">
        <f>(H29-G29)/G29*100</f>
        <v>-29.334872462415507</v>
      </c>
      <c r="L29" s="26">
        <f t="shared" si="1"/>
        <v>0.00038331628262724574</v>
      </c>
    </row>
    <row r="30" spans="2:12" s="15" customFormat="1" ht="24" customHeight="1">
      <c r="B30" s="5" t="s">
        <v>25</v>
      </c>
      <c r="C30" s="12">
        <v>0</v>
      </c>
      <c r="D30" s="12">
        <v>0</v>
      </c>
      <c r="E30" s="33">
        <v>0</v>
      </c>
      <c r="F30" s="34">
        <v>0</v>
      </c>
      <c r="G30" s="12">
        <f t="shared" si="2"/>
        <v>0</v>
      </c>
      <c r="H30" s="22">
        <f t="shared" si="3"/>
        <v>0</v>
      </c>
      <c r="I30" s="60" t="s">
        <v>29</v>
      </c>
      <c r="J30" s="61" t="s">
        <v>29</v>
      </c>
      <c r="K30" s="62" t="s">
        <v>29</v>
      </c>
      <c r="L30" s="26">
        <f t="shared" si="1"/>
        <v>0</v>
      </c>
    </row>
    <row r="31" spans="2:12" s="15" customFormat="1" ht="24" customHeight="1" thickBot="1">
      <c r="B31" s="6" t="s">
        <v>26</v>
      </c>
      <c r="C31" s="16">
        <v>0</v>
      </c>
      <c r="D31" s="16">
        <v>306650</v>
      </c>
      <c r="E31" s="37">
        <v>144</v>
      </c>
      <c r="F31" s="38">
        <v>0</v>
      </c>
      <c r="G31" s="16">
        <f t="shared" si="2"/>
        <v>306650</v>
      </c>
      <c r="H31" s="29">
        <f t="shared" si="3"/>
        <v>-144</v>
      </c>
      <c r="I31" s="13">
        <v>100</v>
      </c>
      <c r="J31" s="31">
        <f aca="true" t="shared" si="6" ref="I31:J33">(F31-D31)/D31*100</f>
        <v>-100</v>
      </c>
      <c r="K31" s="14">
        <f>(H31-G31)/G31*100</f>
        <v>-100.04695907386272</v>
      </c>
      <c r="L31" s="26">
        <f t="shared" si="1"/>
        <v>0</v>
      </c>
    </row>
    <row r="32" spans="2:12" ht="26.25" customHeight="1" thickBot="1">
      <c r="B32" s="82" t="s">
        <v>46</v>
      </c>
      <c r="C32" s="83">
        <f>SUM(C9:C11,C25:C31)</f>
        <v>1040084573</v>
      </c>
      <c r="D32" s="83">
        <f>SUM(D9:D11,D25:D31)</f>
        <v>3577560726</v>
      </c>
      <c r="E32" s="84">
        <f>SUM(E9:E11,E25:E31)</f>
        <v>1147224280</v>
      </c>
      <c r="F32" s="85">
        <f>SUM(F9:F11,F25:F31)</f>
        <v>3800010764</v>
      </c>
      <c r="G32" s="86">
        <f t="shared" si="2"/>
        <v>2537476153</v>
      </c>
      <c r="H32" s="87">
        <f t="shared" si="3"/>
        <v>2652786484</v>
      </c>
      <c r="I32" s="88">
        <f t="shared" si="6"/>
        <v>10.30105721989206</v>
      </c>
      <c r="J32" s="89">
        <f t="shared" si="6"/>
        <v>6.217924866609239</v>
      </c>
      <c r="K32" s="90">
        <f>(H32-G32)/G32*100</f>
        <v>4.544292204033966</v>
      </c>
      <c r="L32" s="58"/>
    </row>
    <row r="33" spans="2:12" ht="26.25" customHeight="1" thickBot="1">
      <c r="B33" s="7" t="s">
        <v>30</v>
      </c>
      <c r="C33" s="8">
        <v>32574587114</v>
      </c>
      <c r="D33" s="8">
        <v>56142731217</v>
      </c>
      <c r="E33" s="51">
        <v>35390466756</v>
      </c>
      <c r="F33" s="8">
        <v>59999069319</v>
      </c>
      <c r="G33" s="45">
        <f t="shared" si="2"/>
        <v>23568144103</v>
      </c>
      <c r="H33" s="53">
        <f t="shared" si="3"/>
        <v>24608602563</v>
      </c>
      <c r="I33" s="55">
        <f t="shared" si="6"/>
        <v>8.644406242649758</v>
      </c>
      <c r="J33" s="55">
        <f t="shared" si="6"/>
        <v>6.868811007955207</v>
      </c>
      <c r="K33" s="56">
        <f>(H33-G33)/G33*100</f>
        <v>4.414681340426629</v>
      </c>
      <c r="L33" s="59"/>
    </row>
    <row r="34" spans="2:12" ht="26.25" customHeight="1" thickBot="1">
      <c r="B34" s="46" t="s">
        <v>49</v>
      </c>
      <c r="C34" s="47">
        <f aca="true" t="shared" si="7" ref="C34:H34">C32/C33*100</f>
        <v>3.1929324824902827</v>
      </c>
      <c r="D34" s="47">
        <f t="shared" si="7"/>
        <v>6.37225986062594</v>
      </c>
      <c r="E34" s="52">
        <f t="shared" si="7"/>
        <v>3.24161952400784</v>
      </c>
      <c r="F34" s="47">
        <f t="shared" si="7"/>
        <v>6.333449513685448</v>
      </c>
      <c r="G34" s="48">
        <f t="shared" si="7"/>
        <v>10.766550568896953</v>
      </c>
      <c r="H34" s="54">
        <f t="shared" si="7"/>
        <v>10.779915182947319</v>
      </c>
      <c r="I34" s="47"/>
      <c r="J34" s="47"/>
      <c r="K34" s="57"/>
      <c r="L34" s="49"/>
    </row>
    <row r="35" spans="2:11" ht="12.75">
      <c r="B35" s="50"/>
      <c r="C35" s="50"/>
      <c r="D35" s="50"/>
      <c r="E35" s="50"/>
      <c r="F35" s="50"/>
      <c r="G35" s="50"/>
      <c r="H35" s="50"/>
      <c r="I35" s="50"/>
      <c r="J35" s="50"/>
      <c r="K35" s="50"/>
    </row>
    <row r="37" spans="3:6" ht="12.75">
      <c r="C37" s="20"/>
      <c r="D37" s="20"/>
      <c r="E37" s="20"/>
      <c r="F37" s="20"/>
    </row>
  </sheetData>
  <sheetProtection/>
  <mergeCells count="10">
    <mergeCell ref="L7:L8"/>
    <mergeCell ref="B2:K2"/>
    <mergeCell ref="B3:K3"/>
    <mergeCell ref="B4:K4"/>
    <mergeCell ref="B5:K5"/>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B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119" t="s">
        <v>50</v>
      </c>
      <c r="C2" s="119"/>
      <c r="D2" s="119"/>
      <c r="E2" s="119"/>
      <c r="F2" s="119"/>
      <c r="G2" s="119"/>
      <c r="H2" s="119"/>
      <c r="I2" s="119"/>
      <c r="J2" s="119"/>
      <c r="K2" s="119"/>
    </row>
    <row r="3" spans="2:11" ht="15.75" customHeight="1">
      <c r="B3" s="110" t="s">
        <v>40</v>
      </c>
      <c r="C3" s="110"/>
      <c r="D3" s="110"/>
      <c r="E3" s="110"/>
      <c r="F3" s="110"/>
      <c r="G3" s="110"/>
      <c r="H3" s="110"/>
      <c r="I3" s="110"/>
      <c r="J3" s="110"/>
      <c r="K3" s="110"/>
    </row>
    <row r="4" spans="2:11" ht="15.75" customHeight="1">
      <c r="B4" s="112" t="s">
        <v>39</v>
      </c>
      <c r="C4" s="112"/>
      <c r="D4" s="112"/>
      <c r="E4" s="112"/>
      <c r="F4" s="112"/>
      <c r="G4" s="112"/>
      <c r="H4" s="112"/>
      <c r="I4" s="112"/>
      <c r="J4" s="112"/>
      <c r="K4" s="112"/>
    </row>
    <row r="5" spans="2:11" ht="15.75" customHeight="1">
      <c r="B5" s="112" t="s">
        <v>38</v>
      </c>
      <c r="C5" s="112"/>
      <c r="D5" s="112"/>
      <c r="E5" s="112"/>
      <c r="F5" s="112"/>
      <c r="G5" s="112"/>
      <c r="H5" s="112"/>
      <c r="I5" s="112"/>
      <c r="J5" s="112"/>
      <c r="K5" s="112"/>
    </row>
    <row r="6" spans="2:6" ht="6.75" customHeight="1" thickBot="1">
      <c r="B6" s="3"/>
      <c r="C6" s="3"/>
      <c r="D6" s="3"/>
      <c r="E6" s="3"/>
      <c r="F6" s="3"/>
    </row>
    <row r="7" spans="2:12" ht="16.5" customHeight="1" thickBot="1">
      <c r="B7" s="113" t="s">
        <v>0</v>
      </c>
      <c r="C7" s="115">
        <v>2016</v>
      </c>
      <c r="D7" s="115"/>
      <c r="E7" s="116">
        <v>2017</v>
      </c>
      <c r="F7" s="117"/>
      <c r="G7" s="105" t="s">
        <v>1</v>
      </c>
      <c r="H7" s="106"/>
      <c r="I7" s="105" t="s">
        <v>2</v>
      </c>
      <c r="J7" s="107"/>
      <c r="K7" s="106"/>
      <c r="L7" s="108" t="s">
        <v>32</v>
      </c>
    </row>
    <row r="8" spans="2:12" ht="15.75" customHeight="1" thickBot="1">
      <c r="B8" s="114"/>
      <c r="C8" s="4" t="s">
        <v>3</v>
      </c>
      <c r="D8" s="4" t="s">
        <v>4</v>
      </c>
      <c r="E8" s="41" t="s">
        <v>3</v>
      </c>
      <c r="F8" s="42" t="s">
        <v>4</v>
      </c>
      <c r="G8" s="43">
        <v>2016</v>
      </c>
      <c r="H8" s="30">
        <v>2017</v>
      </c>
      <c r="I8" s="43" t="s">
        <v>3</v>
      </c>
      <c r="J8" s="44" t="s">
        <v>4</v>
      </c>
      <c r="K8" s="42" t="s">
        <v>1</v>
      </c>
      <c r="L8" s="109"/>
    </row>
    <row r="9" spans="2:12" s="15" customFormat="1" ht="24" customHeight="1">
      <c r="B9" s="5" t="s">
        <v>6</v>
      </c>
      <c r="C9" s="12">
        <v>110823663</v>
      </c>
      <c r="D9" s="12">
        <v>322530731</v>
      </c>
      <c r="E9" s="33">
        <v>113482358</v>
      </c>
      <c r="F9" s="34">
        <v>315848091</v>
      </c>
      <c r="G9" s="12">
        <f>D9-C9</f>
        <v>211707068</v>
      </c>
      <c r="H9" s="22">
        <f>F9-E9</f>
        <v>202365733</v>
      </c>
      <c r="I9" s="13">
        <f aca="true" t="shared" si="0" ref="I9:J24">(E9-C9)/C9*100</f>
        <v>2.3990318746277137</v>
      </c>
      <c r="J9" s="31">
        <f t="shared" si="0"/>
        <v>-2.0719389992019086</v>
      </c>
      <c r="K9" s="14">
        <f>(H9-G9)/G9*100</f>
        <v>-4.412386930794394</v>
      </c>
      <c r="L9" s="25">
        <f aca="true" t="shared" si="1" ref="L9:L31">F9/$F$32</f>
        <v>0.013622938940843172</v>
      </c>
    </row>
    <row r="10" spans="2:12" s="15" customFormat="1" ht="24" customHeight="1">
      <c r="B10" s="5" t="s">
        <v>7</v>
      </c>
      <c r="C10" s="12">
        <v>354154796</v>
      </c>
      <c r="D10" s="12">
        <v>16253574</v>
      </c>
      <c r="E10" s="33">
        <v>243789406</v>
      </c>
      <c r="F10" s="34">
        <v>19895230</v>
      </c>
      <c r="G10" s="12">
        <f aca="true" t="shared" si="2" ref="G10:G33">D10-C10</f>
        <v>-337901222</v>
      </c>
      <c r="H10" s="22">
        <f aca="true" t="shared" si="3" ref="H10:H33">F10-E10</f>
        <v>-223894176</v>
      </c>
      <c r="I10" s="13">
        <f t="shared" si="0"/>
        <v>-31.16303696759764</v>
      </c>
      <c r="J10" s="31">
        <f t="shared" si="0"/>
        <v>22.405262990158352</v>
      </c>
      <c r="K10" s="14">
        <f>(H10-G10)/G10*100</f>
        <v>-33.73975546025104</v>
      </c>
      <c r="L10" s="26">
        <f t="shared" si="1"/>
        <v>0.0008581071446274193</v>
      </c>
    </row>
    <row r="11" spans="2:12" s="15" customFormat="1" ht="24" customHeight="1">
      <c r="B11" s="5" t="s">
        <v>8</v>
      </c>
      <c r="C11" s="12">
        <v>10241692308</v>
      </c>
      <c r="D11" s="12">
        <v>21714433225</v>
      </c>
      <c r="E11" s="33">
        <v>10650241745</v>
      </c>
      <c r="F11" s="34">
        <v>22471112740</v>
      </c>
      <c r="G11" s="12">
        <f t="shared" si="2"/>
        <v>11472740917</v>
      </c>
      <c r="H11" s="22">
        <f t="shared" si="3"/>
        <v>11820870995</v>
      </c>
      <c r="I11" s="13">
        <f t="shared" si="0"/>
        <v>3.9890813423566094</v>
      </c>
      <c r="J11" s="31">
        <f t="shared" si="0"/>
        <v>3.484684620406435</v>
      </c>
      <c r="K11" s="14">
        <f>(H11-G11)/G11*100</f>
        <v>3.034410700272593</v>
      </c>
      <c r="L11" s="26">
        <f t="shared" si="1"/>
        <v>0.9692083172661098</v>
      </c>
    </row>
    <row r="12" spans="2:12" ht="19.5" customHeight="1">
      <c r="B12" s="11" t="s">
        <v>9</v>
      </c>
      <c r="C12" s="17">
        <v>615191240</v>
      </c>
      <c r="D12" s="17">
        <v>2924700294</v>
      </c>
      <c r="E12" s="35">
        <v>656158958</v>
      </c>
      <c r="F12" s="36">
        <v>3035051638</v>
      </c>
      <c r="G12" s="17">
        <f t="shared" si="2"/>
        <v>2309509054</v>
      </c>
      <c r="H12" s="23">
        <f t="shared" si="3"/>
        <v>2378892680</v>
      </c>
      <c r="I12" s="18">
        <f t="shared" si="0"/>
        <v>6.659346774833789</v>
      </c>
      <c r="J12" s="32">
        <f>(F12-D12)/D12*100</f>
        <v>3.7730821249064364</v>
      </c>
      <c r="K12" s="19">
        <f>(H12-G12)/G12*100</f>
        <v>3.0042586704663337</v>
      </c>
      <c r="L12" s="27">
        <f t="shared" si="1"/>
        <v>0.1309057243812186</v>
      </c>
    </row>
    <row r="13" spans="2:12" ht="19.5" customHeight="1">
      <c r="B13" s="11" t="s">
        <v>10</v>
      </c>
      <c r="C13" s="17">
        <v>614196676</v>
      </c>
      <c r="D13" s="17">
        <v>2949945786</v>
      </c>
      <c r="E13" s="35">
        <v>587519055</v>
      </c>
      <c r="F13" s="36">
        <v>3097468565</v>
      </c>
      <c r="G13" s="17">
        <f t="shared" si="2"/>
        <v>2335749110</v>
      </c>
      <c r="H13" s="23">
        <f t="shared" si="3"/>
        <v>2509949510</v>
      </c>
      <c r="I13" s="18">
        <f t="shared" si="0"/>
        <v>-4.343498107762471</v>
      </c>
      <c r="J13" s="32">
        <f t="shared" si="0"/>
        <v>5.000864073506739</v>
      </c>
      <c r="K13" s="19">
        <f aca="true" t="shared" si="4" ref="K13:K27">(H13-G13)/G13*100</f>
        <v>7.458009905866987</v>
      </c>
      <c r="L13" s="27">
        <f t="shared" si="1"/>
        <v>0.13359784761901924</v>
      </c>
    </row>
    <row r="14" spans="2:12" ht="19.5" customHeight="1">
      <c r="B14" s="11" t="s">
        <v>11</v>
      </c>
      <c r="C14" s="17">
        <v>107744787</v>
      </c>
      <c r="D14" s="17">
        <v>480787516</v>
      </c>
      <c r="E14" s="35">
        <v>107533814</v>
      </c>
      <c r="F14" s="36">
        <v>471249280</v>
      </c>
      <c r="G14" s="17">
        <f t="shared" si="2"/>
        <v>373042729</v>
      </c>
      <c r="H14" s="23">
        <f t="shared" si="3"/>
        <v>363715466</v>
      </c>
      <c r="I14" s="18">
        <f t="shared" si="0"/>
        <v>-0.19580808118354717</v>
      </c>
      <c r="J14" s="32">
        <f t="shared" si="0"/>
        <v>-1.9838776346264366</v>
      </c>
      <c r="K14" s="19">
        <f t="shared" si="4"/>
        <v>-2.5003202783239344</v>
      </c>
      <c r="L14" s="27">
        <f t="shared" si="1"/>
        <v>0.020325594329320507</v>
      </c>
    </row>
    <row r="15" spans="2:12" ht="19.5" customHeight="1">
      <c r="B15" s="11" t="s">
        <v>27</v>
      </c>
      <c r="C15" s="17">
        <v>36895399</v>
      </c>
      <c r="D15" s="17">
        <v>97761436</v>
      </c>
      <c r="E15" s="35">
        <v>138960643</v>
      </c>
      <c r="F15" s="36">
        <v>189578287</v>
      </c>
      <c r="G15" s="17">
        <f>D15-C15</f>
        <v>60866037</v>
      </c>
      <c r="H15" s="23">
        <f>F15-E15</f>
        <v>50617644</v>
      </c>
      <c r="I15" s="18">
        <f>(E15-C15)/C15*100</f>
        <v>276.6340702806873</v>
      </c>
      <c r="J15" s="32">
        <f>(F15-D15)/D15*100</f>
        <v>93.91929451609118</v>
      </c>
      <c r="K15" s="19">
        <f>(H15-G15)/G15*100</f>
        <v>-16.83762161154011</v>
      </c>
      <c r="L15" s="27">
        <f t="shared" si="1"/>
        <v>0.008176758074218162</v>
      </c>
    </row>
    <row r="16" spans="2:12" ht="19.5" customHeight="1">
      <c r="B16" s="11" t="s">
        <v>12</v>
      </c>
      <c r="C16" s="17">
        <v>1022796055</v>
      </c>
      <c r="D16" s="17">
        <v>1204417560</v>
      </c>
      <c r="E16" s="35">
        <v>1062509891</v>
      </c>
      <c r="F16" s="36">
        <v>1276488181</v>
      </c>
      <c r="G16" s="17">
        <f t="shared" si="2"/>
        <v>181621505</v>
      </c>
      <c r="H16" s="23">
        <f t="shared" si="3"/>
        <v>213978290</v>
      </c>
      <c r="I16" s="18">
        <f t="shared" si="0"/>
        <v>3.882869493469057</v>
      </c>
      <c r="J16" s="32">
        <f t="shared" si="0"/>
        <v>5.983856711620843</v>
      </c>
      <c r="K16" s="19">
        <f t="shared" si="4"/>
        <v>17.81550318063932</v>
      </c>
      <c r="L16" s="27">
        <f t="shared" si="1"/>
        <v>0.0550565953823383</v>
      </c>
    </row>
    <row r="17" spans="2:12" ht="19.5" customHeight="1">
      <c r="B17" s="11" t="s">
        <v>13</v>
      </c>
      <c r="C17" s="17">
        <v>1102965874</v>
      </c>
      <c r="D17" s="17">
        <v>1007782410</v>
      </c>
      <c r="E17" s="35">
        <v>1176575633</v>
      </c>
      <c r="F17" s="36">
        <v>1359947848</v>
      </c>
      <c r="G17" s="17">
        <f t="shared" si="2"/>
        <v>-95183464</v>
      </c>
      <c r="H17" s="23">
        <f t="shared" si="3"/>
        <v>183372215</v>
      </c>
      <c r="I17" s="18">
        <f t="shared" si="0"/>
        <v>6.673802040043897</v>
      </c>
      <c r="J17" s="32">
        <f t="shared" si="0"/>
        <v>34.944590668138375</v>
      </c>
      <c r="K17" s="19">
        <f t="shared" si="4"/>
        <v>-292.6513359505386</v>
      </c>
      <c r="L17" s="27">
        <f t="shared" si="1"/>
        <v>0.05865631936345967</v>
      </c>
    </row>
    <row r="18" spans="2:12" ht="19.5" customHeight="1">
      <c r="B18" s="11" t="s">
        <v>14</v>
      </c>
      <c r="C18" s="17">
        <v>429818053</v>
      </c>
      <c r="D18" s="17">
        <v>1196150229</v>
      </c>
      <c r="E18" s="35">
        <v>433631542</v>
      </c>
      <c r="F18" s="36">
        <v>1190043277</v>
      </c>
      <c r="G18" s="17">
        <f t="shared" si="2"/>
        <v>766332176</v>
      </c>
      <c r="H18" s="23">
        <f t="shared" si="3"/>
        <v>756411735</v>
      </c>
      <c r="I18" s="18">
        <f t="shared" si="0"/>
        <v>0.8872333242829147</v>
      </c>
      <c r="J18" s="32">
        <f t="shared" si="0"/>
        <v>-0.5105505856990477</v>
      </c>
      <c r="K18" s="19">
        <f t="shared" si="4"/>
        <v>-1.29453536086419</v>
      </c>
      <c r="L18" s="27">
        <f t="shared" si="1"/>
        <v>0.051328114246959045</v>
      </c>
    </row>
    <row r="19" spans="2:12" ht="19.5" customHeight="1">
      <c r="B19" s="11" t="s">
        <v>15</v>
      </c>
      <c r="C19" s="17">
        <v>852855828</v>
      </c>
      <c r="D19" s="17">
        <v>1728677831</v>
      </c>
      <c r="E19" s="35">
        <v>898470110</v>
      </c>
      <c r="F19" s="36">
        <v>1920617459</v>
      </c>
      <c r="G19" s="17">
        <f t="shared" si="2"/>
        <v>875822003</v>
      </c>
      <c r="H19" s="23">
        <f t="shared" si="3"/>
        <v>1022147349</v>
      </c>
      <c r="I19" s="18">
        <f t="shared" si="0"/>
        <v>5.348416520406307</v>
      </c>
      <c r="J19" s="32">
        <f t="shared" si="0"/>
        <v>11.10326195882129</v>
      </c>
      <c r="K19" s="19">
        <f t="shared" si="4"/>
        <v>16.707201406082966</v>
      </c>
      <c r="L19" s="27">
        <f t="shared" si="1"/>
        <v>0.08283872886435893</v>
      </c>
    </row>
    <row r="20" spans="2:12" ht="19.5" customHeight="1">
      <c r="B20" s="11" t="s">
        <v>16</v>
      </c>
      <c r="C20" s="17">
        <v>919907738</v>
      </c>
      <c r="D20" s="17">
        <v>623764501</v>
      </c>
      <c r="E20" s="35">
        <v>1031347052</v>
      </c>
      <c r="F20" s="36">
        <v>604068162</v>
      </c>
      <c r="G20" s="17">
        <f t="shared" si="2"/>
        <v>-296143237</v>
      </c>
      <c r="H20" s="23">
        <f t="shared" si="3"/>
        <v>-427278890</v>
      </c>
      <c r="I20" s="18">
        <f t="shared" si="0"/>
        <v>12.114183781330471</v>
      </c>
      <c r="J20" s="32">
        <f t="shared" si="0"/>
        <v>-3.1576562899016274</v>
      </c>
      <c r="K20" s="19">
        <f t="shared" si="4"/>
        <v>44.28115743193555</v>
      </c>
      <c r="L20" s="27">
        <f t="shared" si="1"/>
        <v>0.026054245447484314</v>
      </c>
    </row>
    <row r="21" spans="2:12" ht="19.5" customHeight="1">
      <c r="B21" s="11" t="s">
        <v>17</v>
      </c>
      <c r="C21" s="17">
        <v>400947364</v>
      </c>
      <c r="D21" s="17">
        <v>1270833413</v>
      </c>
      <c r="E21" s="35">
        <v>418384862</v>
      </c>
      <c r="F21" s="36">
        <v>1214828938</v>
      </c>
      <c r="G21" s="17">
        <f t="shared" si="2"/>
        <v>869886049</v>
      </c>
      <c r="H21" s="23">
        <f t="shared" si="3"/>
        <v>796444076</v>
      </c>
      <c r="I21" s="18">
        <f t="shared" si="0"/>
        <v>4.3490741093885825</v>
      </c>
      <c r="J21" s="32">
        <f t="shared" si="0"/>
        <v>-4.406909231934083</v>
      </c>
      <c r="K21" s="19">
        <f t="shared" si="4"/>
        <v>-8.44271190283223</v>
      </c>
      <c r="L21" s="27">
        <f t="shared" si="1"/>
        <v>0.05239715204086307</v>
      </c>
    </row>
    <row r="22" spans="2:12" ht="19.5" customHeight="1">
      <c r="B22" s="11" t="s">
        <v>18</v>
      </c>
      <c r="C22" s="17">
        <v>1040952482</v>
      </c>
      <c r="D22" s="17">
        <v>3168166088</v>
      </c>
      <c r="E22" s="35">
        <v>1099013539</v>
      </c>
      <c r="F22" s="36">
        <v>3100945894</v>
      </c>
      <c r="G22" s="17">
        <f t="shared" si="2"/>
        <v>2127213606</v>
      </c>
      <c r="H22" s="23">
        <f t="shared" si="3"/>
        <v>2001932355</v>
      </c>
      <c r="I22" s="18">
        <f t="shared" si="0"/>
        <v>5.577685629650095</v>
      </c>
      <c r="J22" s="32">
        <f t="shared" si="0"/>
        <v>-2.1217383221987194</v>
      </c>
      <c r="K22" s="19">
        <f t="shared" si="4"/>
        <v>-5.889453256910016</v>
      </c>
      <c r="L22" s="27">
        <f t="shared" si="1"/>
        <v>0.13374782934122703</v>
      </c>
    </row>
    <row r="23" spans="2:12" ht="19.5" customHeight="1">
      <c r="B23" s="11" t="s">
        <v>19</v>
      </c>
      <c r="C23" s="17">
        <v>2723936815</v>
      </c>
      <c r="D23" s="17">
        <v>3361439691</v>
      </c>
      <c r="E23" s="35">
        <v>2663961790</v>
      </c>
      <c r="F23" s="36">
        <v>3343443971</v>
      </c>
      <c r="G23" s="17">
        <f t="shared" si="2"/>
        <v>637502876</v>
      </c>
      <c r="H23" s="23">
        <f t="shared" si="3"/>
        <v>679482181</v>
      </c>
      <c r="I23" s="18">
        <f t="shared" si="0"/>
        <v>-2.201777393283625</v>
      </c>
      <c r="J23" s="32">
        <f t="shared" si="0"/>
        <v>-0.5353575150606502</v>
      </c>
      <c r="K23" s="19">
        <f t="shared" si="4"/>
        <v>6.584959312403164</v>
      </c>
      <c r="L23" s="27">
        <f t="shared" si="1"/>
        <v>0.14420708678294095</v>
      </c>
    </row>
    <row r="24" spans="2:12" ht="19.5" customHeight="1">
      <c r="B24" s="11" t="s">
        <v>20</v>
      </c>
      <c r="C24" s="17">
        <v>373483997</v>
      </c>
      <c r="D24" s="17">
        <v>1700006470</v>
      </c>
      <c r="E24" s="35">
        <v>376174856</v>
      </c>
      <c r="F24" s="36">
        <v>1667381240</v>
      </c>
      <c r="G24" s="17">
        <f t="shared" si="2"/>
        <v>1326522473</v>
      </c>
      <c r="H24" s="23">
        <f t="shared" si="3"/>
        <v>1291206384</v>
      </c>
      <c r="I24" s="18">
        <f t="shared" si="0"/>
        <v>0.7204750462173082</v>
      </c>
      <c r="J24" s="32">
        <f t="shared" si="0"/>
        <v>-1.9191238725109088</v>
      </c>
      <c r="K24" s="19">
        <f t="shared" si="4"/>
        <v>-2.6623061213679113</v>
      </c>
      <c r="L24" s="27">
        <f t="shared" si="1"/>
        <v>0.07191632139270196</v>
      </c>
    </row>
    <row r="25" spans="2:12" ht="19.5" customHeight="1">
      <c r="B25" s="5" t="s">
        <v>28</v>
      </c>
      <c r="C25" s="12">
        <v>3996</v>
      </c>
      <c r="D25" s="12">
        <v>0</v>
      </c>
      <c r="E25" s="33">
        <v>22946</v>
      </c>
      <c r="F25" s="34">
        <v>0</v>
      </c>
      <c r="G25" s="12">
        <f t="shared" si="2"/>
        <v>-3996</v>
      </c>
      <c r="H25" s="22">
        <f t="shared" si="3"/>
        <v>-22946</v>
      </c>
      <c r="I25" s="13">
        <f aca="true" t="shared" si="5" ref="I25:J29">(E25-C25)/C25*100</f>
        <v>474.22422422422426</v>
      </c>
      <c r="J25" s="61" t="s">
        <v>29</v>
      </c>
      <c r="K25" s="14">
        <f t="shared" si="4"/>
        <v>474.22422422422426</v>
      </c>
      <c r="L25" s="26">
        <f t="shared" si="1"/>
        <v>0</v>
      </c>
    </row>
    <row r="26" spans="2:12" s="15" customFormat="1" ht="24" customHeight="1">
      <c r="B26" s="5" t="s">
        <v>21</v>
      </c>
      <c r="C26" s="12">
        <v>191777496</v>
      </c>
      <c r="D26" s="12">
        <v>39924033</v>
      </c>
      <c r="E26" s="33">
        <v>198819265</v>
      </c>
      <c r="F26" s="34">
        <v>74995658</v>
      </c>
      <c r="G26" s="12">
        <f t="shared" si="2"/>
        <v>-151853463</v>
      </c>
      <c r="H26" s="22">
        <f t="shared" si="3"/>
        <v>-123823607</v>
      </c>
      <c r="I26" s="13">
        <f t="shared" si="5"/>
        <v>3.671843228154361</v>
      </c>
      <c r="J26" s="31">
        <f t="shared" si="5"/>
        <v>87.84589723187534</v>
      </c>
      <c r="K26" s="14">
        <f t="shared" si="4"/>
        <v>-18.45848981395966</v>
      </c>
      <c r="L26" s="26">
        <f t="shared" si="1"/>
        <v>0.0032346602650904</v>
      </c>
    </row>
    <row r="27" spans="2:12" s="15" customFormat="1" ht="24" customHeight="1">
      <c r="B27" s="5" t="s">
        <v>22</v>
      </c>
      <c r="C27" s="12">
        <v>121234939</v>
      </c>
      <c r="D27" s="12">
        <v>139277782</v>
      </c>
      <c r="E27" s="33">
        <v>102279071</v>
      </c>
      <c r="F27" s="34">
        <v>123986834</v>
      </c>
      <c r="G27" s="12">
        <f t="shared" si="2"/>
        <v>18042843</v>
      </c>
      <c r="H27" s="22">
        <f t="shared" si="3"/>
        <v>21707763</v>
      </c>
      <c r="I27" s="13">
        <f t="shared" si="5"/>
        <v>-15.635647740128775</v>
      </c>
      <c r="J27" s="31">
        <f t="shared" si="5"/>
        <v>-10.978741749348076</v>
      </c>
      <c r="K27" s="14">
        <f t="shared" si="4"/>
        <v>20.312319959775742</v>
      </c>
      <c r="L27" s="26">
        <f t="shared" si="1"/>
        <v>0.005347713401409978</v>
      </c>
    </row>
    <row r="28" spans="2:12" s="15" customFormat="1" ht="24" customHeight="1">
      <c r="B28" s="5" t="s">
        <v>23</v>
      </c>
      <c r="C28" s="12">
        <v>1558487</v>
      </c>
      <c r="D28" s="12">
        <v>1329678</v>
      </c>
      <c r="E28" s="33">
        <v>1896410</v>
      </c>
      <c r="F28" s="34">
        <v>532046</v>
      </c>
      <c r="G28" s="12">
        <f t="shared" si="2"/>
        <v>-228809</v>
      </c>
      <c r="H28" s="22">
        <f t="shared" si="3"/>
        <v>-1364364</v>
      </c>
      <c r="I28" s="13">
        <f t="shared" si="5"/>
        <v>21.682760266848554</v>
      </c>
      <c r="J28" s="31">
        <f t="shared" si="5"/>
        <v>-59.986853960131704</v>
      </c>
      <c r="K28" s="14">
        <f aca="true" t="shared" si="6" ref="K28:K33">(H28-G28)/G28*100</f>
        <v>496.28948162004116</v>
      </c>
      <c r="L28" s="26">
        <f t="shared" si="1"/>
        <v>2.2947835932052053E-05</v>
      </c>
    </row>
    <row r="29" spans="2:12" s="15" customFormat="1" ht="24" customHeight="1">
      <c r="B29" s="5" t="s">
        <v>24</v>
      </c>
      <c r="C29" s="12">
        <v>15526884</v>
      </c>
      <c r="D29" s="12">
        <v>21641638</v>
      </c>
      <c r="E29" s="33">
        <v>17230989</v>
      </c>
      <c r="F29" s="34">
        <v>25420537</v>
      </c>
      <c r="G29" s="12">
        <f t="shared" si="2"/>
        <v>6114754</v>
      </c>
      <c r="H29" s="22">
        <f t="shared" si="3"/>
        <v>8189548</v>
      </c>
      <c r="I29" s="13">
        <f t="shared" si="5"/>
        <v>10.975189870678495</v>
      </c>
      <c r="J29" s="31">
        <f t="shared" si="5"/>
        <v>17.46124299833497</v>
      </c>
      <c r="K29" s="14">
        <f t="shared" si="6"/>
        <v>33.930947998889245</v>
      </c>
      <c r="L29" s="26">
        <f t="shared" si="1"/>
        <v>0.001096420821471562</v>
      </c>
    </row>
    <row r="30" spans="2:12" s="15" customFormat="1" ht="24" customHeight="1">
      <c r="B30" s="5" t="s">
        <v>25</v>
      </c>
      <c r="C30" s="12">
        <v>0</v>
      </c>
      <c r="D30" s="12">
        <v>0</v>
      </c>
      <c r="E30" s="33">
        <v>0</v>
      </c>
      <c r="F30" s="34">
        <v>0</v>
      </c>
      <c r="G30" s="12">
        <f t="shared" si="2"/>
        <v>0</v>
      </c>
      <c r="H30" s="22">
        <f t="shared" si="3"/>
        <v>0</v>
      </c>
      <c r="I30" s="60" t="s">
        <v>29</v>
      </c>
      <c r="J30" s="61" t="s">
        <v>29</v>
      </c>
      <c r="K30" s="62" t="s">
        <v>29</v>
      </c>
      <c r="L30" s="26">
        <f t="shared" si="1"/>
        <v>0</v>
      </c>
    </row>
    <row r="31" spans="2:12" s="15" customFormat="1" ht="24" customHeight="1" thickBot="1">
      <c r="B31" s="6" t="s">
        <v>26</v>
      </c>
      <c r="C31" s="16">
        <v>217490299</v>
      </c>
      <c r="D31" s="16">
        <v>161150061</v>
      </c>
      <c r="E31" s="37">
        <v>222202659</v>
      </c>
      <c r="F31" s="38">
        <v>153227337</v>
      </c>
      <c r="G31" s="16">
        <f t="shared" si="2"/>
        <v>-56340238</v>
      </c>
      <c r="H31" s="29">
        <f t="shared" si="3"/>
        <v>-68975322</v>
      </c>
      <c r="I31" s="13">
        <f aca="true" t="shared" si="7" ref="I31:J33">(E31-C31)/C31*100</f>
        <v>2.1666989386041537</v>
      </c>
      <c r="J31" s="31">
        <f t="shared" si="7"/>
        <v>-4.916364257535093</v>
      </c>
      <c r="K31" s="14">
        <f t="shared" si="6"/>
        <v>22.42639443589145</v>
      </c>
      <c r="L31" s="26">
        <f t="shared" si="1"/>
        <v>0.0066088943245156415</v>
      </c>
    </row>
    <row r="32" spans="2:12" ht="26.25" customHeight="1" thickBot="1">
      <c r="B32" s="7" t="s">
        <v>46</v>
      </c>
      <c r="C32" s="8">
        <f>SUM(C9:C11,C25:C31)</f>
        <v>11254262868</v>
      </c>
      <c r="D32" s="8">
        <f>SUM(D9:D11,D25:D31)</f>
        <v>22416540722</v>
      </c>
      <c r="E32" s="39">
        <f>SUM(E9:E11,E25:E31)</f>
        <v>11549964849</v>
      </c>
      <c r="F32" s="40">
        <f>SUM(F9:F11,F25:F31)</f>
        <v>23185018473</v>
      </c>
      <c r="G32" s="21">
        <f t="shared" si="2"/>
        <v>11162277854</v>
      </c>
      <c r="H32" s="24">
        <f t="shared" si="3"/>
        <v>11635053624</v>
      </c>
      <c r="I32" s="9">
        <f t="shared" si="7"/>
        <v>2.6274664495423266</v>
      </c>
      <c r="J32" s="28">
        <f t="shared" si="7"/>
        <v>3.4281727967322007</v>
      </c>
      <c r="K32" s="10">
        <f t="shared" si="6"/>
        <v>4.2354775269330975</v>
      </c>
      <c r="L32" s="58"/>
    </row>
    <row r="33" spans="2:12" ht="26.25" customHeight="1" thickBot="1">
      <c r="B33" s="7" t="s">
        <v>31</v>
      </c>
      <c r="C33" s="8">
        <v>367625794934</v>
      </c>
      <c r="D33" s="8">
        <v>417268909969</v>
      </c>
      <c r="E33" s="51">
        <v>401487195133</v>
      </c>
      <c r="F33" s="8">
        <v>449129030906</v>
      </c>
      <c r="G33" s="45">
        <f t="shared" si="2"/>
        <v>49643115035</v>
      </c>
      <c r="H33" s="53">
        <f t="shared" si="3"/>
        <v>47641835773</v>
      </c>
      <c r="I33" s="55">
        <f t="shared" si="7"/>
        <v>9.210833588290274</v>
      </c>
      <c r="J33" s="55">
        <f t="shared" si="7"/>
        <v>7.6353929506435</v>
      </c>
      <c r="K33" s="56">
        <f t="shared" si="6"/>
        <v>-4.031332966493005</v>
      </c>
      <c r="L33" s="59"/>
    </row>
    <row r="34" spans="2:12" ht="26.25" customHeight="1" thickBot="1">
      <c r="B34" s="46" t="s">
        <v>51</v>
      </c>
      <c r="C34" s="47">
        <f aca="true" t="shared" si="8" ref="C34:H34">C32/C33*100</f>
        <v>3.061336561005052</v>
      </c>
      <c r="D34" s="47">
        <f t="shared" si="8"/>
        <v>5.372204874709065</v>
      </c>
      <c r="E34" s="52">
        <f t="shared" si="8"/>
        <v>2.876795322245299</v>
      </c>
      <c r="F34" s="47">
        <f t="shared" si="8"/>
        <v>5.162217732002384</v>
      </c>
      <c r="G34" s="48">
        <f t="shared" si="8"/>
        <v>22.485047213758108</v>
      </c>
      <c r="H34" s="54">
        <f t="shared" si="8"/>
        <v>24.421925467855125</v>
      </c>
      <c r="I34" s="47"/>
      <c r="J34" s="47"/>
      <c r="K34" s="57"/>
      <c r="L34" s="49"/>
    </row>
    <row r="35" spans="2:11" ht="12.75">
      <c r="B35" s="50"/>
      <c r="C35" s="50"/>
      <c r="D35" s="50"/>
      <c r="E35" s="50"/>
      <c r="F35" s="50"/>
      <c r="G35" s="50"/>
      <c r="H35" s="50"/>
      <c r="I35" s="50"/>
      <c r="J35" s="50"/>
      <c r="K35" s="50"/>
    </row>
    <row r="37" spans="3:6" ht="12.75">
      <c r="C37" s="20"/>
      <c r="D37" s="20"/>
      <c r="E37" s="20"/>
      <c r="F37" s="20"/>
    </row>
  </sheetData>
  <sheetProtection/>
  <mergeCells count="10">
    <mergeCell ref="L7:L8"/>
    <mergeCell ref="B2:K2"/>
    <mergeCell ref="B3:K3"/>
    <mergeCell ref="B4:K4"/>
    <mergeCell ref="B5:K5"/>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TECNOLOGICO</dc:creator>
  <cp:keywords/>
  <dc:description/>
  <cp:lastModifiedBy>cotti elena</cp:lastModifiedBy>
  <cp:lastPrinted>2013-10-30T07:56:39Z</cp:lastPrinted>
  <dcterms:created xsi:type="dcterms:W3CDTF">2009-07-30T06:08:25Z</dcterms:created>
  <dcterms:modified xsi:type="dcterms:W3CDTF">2019-01-16T10:21:08Z</dcterms:modified>
  <cp:category/>
  <cp:version/>
  <cp:contentType/>
  <cp:contentStatus/>
</cp:coreProperties>
</file>