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8385" activeTab="0"/>
  </bookViews>
  <sheets>
    <sheet name="Bo" sheetId="1" r:id="rId1"/>
    <sheet name="ER" sheetId="2" r:id="rId2"/>
    <sheet name="It" sheetId="3" r:id="rId3"/>
    <sheet name="1 trimestre 2018" sheetId="4" r:id="rId4"/>
    <sheet name="Imprenditori" sheetId="5" r:id="rId5"/>
  </sheets>
  <externalReferences>
    <externalReference r:id="rId8"/>
    <externalReference r:id="rId9"/>
  </externalReferences>
  <definedNames>
    <definedName name="\a">#N/A</definedName>
    <definedName name="_2">'[2]BoSettori'!$A$51:$R$55</definedName>
    <definedName name="A">#REF!</definedName>
    <definedName name="Area" localSheetId="1">#REF!</definedName>
    <definedName name="Area" localSheetId="2">#REF!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localSheetId="4"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localSheetId="4" hidden="1">{"'Tav19'!$A$1:$AB$128"}</definedName>
    <definedName name="rrrr" hidden="1">{"'Tav19'!$A$1:$AB$128"}</definedName>
    <definedName name="wew" localSheetId="4" hidden="1">{"'Tav19'!$A$1:$AB$128"}</definedName>
    <definedName name="wew" hidden="1">{"'Tav19'!$A$1:$AB$128"}</definedName>
  </definedNames>
  <calcPr fullCalcOnLoad="1"/>
</workbook>
</file>

<file path=xl/sharedStrings.xml><?xml version="1.0" encoding="utf-8"?>
<sst xmlns="http://schemas.openxmlformats.org/spreadsheetml/2006/main" count="197" uniqueCount="82">
  <si>
    <t>MERCE</t>
  </si>
  <si>
    <t>saldo</t>
  </si>
  <si>
    <t>var. %</t>
  </si>
  <si>
    <t>import</t>
  </si>
  <si>
    <t>export</t>
  </si>
  <si>
    <t>TOTALE PROVINCIA</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</si>
  <si>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</si>
  <si>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</si>
  <si>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</si>
  <si>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</si>
  <si>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</si>
  <si>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</si>
  <si>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</si>
  <si>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</si>
  <si>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</si>
  <si>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</si>
  <si>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</si>
  <si>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</si>
  <si>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</si>
  <si>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</si>
  <si>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</si>
  <si>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</si>
  <si>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</si>
  <si>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</si>
  <si>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</si>
  <si>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</si>
  <si>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</si>
  <si>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</si>
  <si>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</si>
  <si>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</si>
  <si>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TOTALE REGIONE</t>
  </si>
  <si>
    <t>TOTALE ITALIA</t>
  </si>
  <si>
    <t>2017 provvisorio</t>
  </si>
  <si>
    <t>peso % export 2017</t>
  </si>
  <si>
    <t>BOLOGNA</t>
  </si>
  <si>
    <t>EMILIA ROMAGNA</t>
  </si>
  <si>
    <t>ITALIA</t>
  </si>
  <si>
    <t>Imprenditoria individuale</t>
  </si>
  <si>
    <t>Settore</t>
  </si>
  <si>
    <t>imprenditori attivi</t>
  </si>
  <si>
    <t>Bologna</t>
  </si>
  <si>
    <t>Emilia Romagna</t>
  </si>
  <si>
    <t>Italia</t>
  </si>
  <si>
    <t>A Agricoltura, silvicoltura pesca</t>
  </si>
  <si>
    <t>B Estrazione di minerali da cave e miniere</t>
  </si>
  <si>
    <t>C Attività manifatturiere</t>
  </si>
  <si>
    <t>D Fornitura di energia elettrica, gas, vapore e aria condiz...</t>
  </si>
  <si>
    <t>E Fornitura di acqua; reti fognarie, attività di gestione d...</t>
  </si>
  <si>
    <t>F Costruzioni</t>
  </si>
  <si>
    <t>G Commercio all'ingrosso e al dettaglio; riparazione di aut...</t>
  </si>
  <si>
    <t xml:space="preserve">H Trasporto e magazzinaggio </t>
  </si>
  <si>
    <t xml:space="preserve">I Attività dei servizi di alloggio e di ristorazione </t>
  </si>
  <si>
    <t>J Servizi di informazione e comunicazione</t>
  </si>
  <si>
    <t>K Attività finanziarie e assicurative</t>
  </si>
  <si>
    <t>L Attività immobiliari</t>
  </si>
  <si>
    <t>M Attività professionali, scientifiche e tecniche</t>
  </si>
  <si>
    <t>N Noleggio, agenzie di viaggio, servizi di supporto alle imp...</t>
  </si>
  <si>
    <t>O Amministrazione pubblica e difesa; assicurazione sociale...</t>
  </si>
  <si>
    <t>P Istruzione</t>
  </si>
  <si>
    <t xml:space="preserve">Q Sanità e assistenza sociale  </t>
  </si>
  <si>
    <t>R Attività artistiche, sportive, di intrattenimento e diver...</t>
  </si>
  <si>
    <t>S Altre attività di servizi</t>
  </si>
  <si>
    <t>T Attività di famiglie e convivenze come datori di lavoro p...</t>
  </si>
  <si>
    <t>X Imprese non classificate</t>
  </si>
  <si>
    <t>Totale</t>
  </si>
  <si>
    <t>2018 provvisorio</t>
  </si>
  <si>
    <t>2018/2017</t>
  </si>
  <si>
    <t>Import Export BOLOGNA - USA</t>
  </si>
  <si>
    <t>TOTALE DA/VS USA</t>
  </si>
  <si>
    <t>PESO % USA su TOTALE PROVINCIA</t>
  </si>
  <si>
    <t>Import Export EMILIA ROMAGNA - USA</t>
  </si>
  <si>
    <t>PESO % USA su TOTALE REGIONE</t>
  </si>
  <si>
    <t>Import Export ITALIA - USA</t>
  </si>
  <si>
    <t>PESO % USA su TOTALE NAZIONE</t>
  </si>
  <si>
    <t>Imprenditori di origine statunitense - consistenza al 30 giugno 2018</t>
  </si>
  <si>
    <r>
      <rPr>
        <b/>
        <sz val="10"/>
        <color indexed="8"/>
        <rFont val="Verdana"/>
        <family val="2"/>
      </rPr>
      <t>Fonte</t>
    </r>
    <r>
      <rPr>
        <sz val="10"/>
        <color indexed="8"/>
        <rFont val="Verdana"/>
        <family val="2"/>
      </rPr>
      <t xml:space="preserve">: Infocamere, Registro Imprese </t>
    </r>
  </si>
  <si>
    <r>
      <rPr>
        <b/>
        <sz val="10"/>
        <color indexed="8"/>
        <rFont val="Verdana"/>
        <family val="2"/>
      </rPr>
      <t>Elaborazione</t>
    </r>
    <r>
      <rPr>
        <sz val="10"/>
        <color indexed="8"/>
        <rFont val="Verdana"/>
        <family val="2"/>
      </rPr>
      <t xml:space="preserve">: Ufficio Statistica Camera di commercio di Bologna </t>
    </r>
  </si>
  <si>
    <r>
      <rPr>
        <b/>
        <sz val="10"/>
        <color indexed="8"/>
        <rFont val="Verdana"/>
        <family val="2"/>
      </rPr>
      <t>Elaborazione:</t>
    </r>
    <r>
      <rPr>
        <sz val="10"/>
        <color indexed="8"/>
        <rFont val="Verdana"/>
        <family val="2"/>
      </rPr>
      <t xml:space="preserve"> Ufficio Statistica Camera di commercio di Bologna </t>
    </r>
  </si>
  <si>
    <r>
      <rPr>
        <b/>
        <sz val="10"/>
        <color indexed="8"/>
        <rFont val="Verdana"/>
        <family val="2"/>
      </rPr>
      <t>Fonte:</t>
    </r>
    <r>
      <rPr>
        <sz val="10"/>
        <color indexed="8"/>
        <rFont val="Verdana"/>
        <family val="2"/>
      </rPr>
      <t xml:space="preserve"> Istat, Coeweb </t>
    </r>
  </si>
  <si>
    <r>
      <t>Periodo riferimento:</t>
    </r>
    <r>
      <rPr>
        <sz val="10"/>
        <rFont val="Verdana"/>
        <family val="2"/>
      </rPr>
      <t xml:space="preserve"> 31 marzo 2018 - Valori in Euro</t>
    </r>
  </si>
  <si>
    <t>Variazioni % 1° trimestre</t>
  </si>
  <si>
    <r>
      <rPr>
        <b/>
        <sz val="10"/>
        <rFont val="Verdana"/>
        <family val="2"/>
      </rPr>
      <t>Periodo riferimento:</t>
    </r>
    <r>
      <rPr>
        <sz val="10"/>
        <rFont val="Verdana"/>
        <family val="2"/>
      </rPr>
      <t xml:space="preserve"> 31 dicembre 2017 - Valori in Euro</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</si>
</sst>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s>
  <fonts count="55">
    <font>
      <sz val="10"/>
      <name val="Arial"/>
      <family val="0"/>
    </font>
    <font>
      <u val="single"/>
      <sz val="10"/>
      <color indexed="12"/>
      <name val="Arial"/>
      <family val="2"/>
    </font>
    <font>
      <u val="single"/>
      <sz val="10"/>
      <color indexed="36"/>
      <name val="Arial"/>
      <family val="2"/>
    </font>
    <font>
      <sz val="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12"/>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sz val="10"/>
      <color indexed="8"/>
      <name val="Arial"/>
      <family val="2"/>
    </font>
    <font>
      <b/>
      <sz val="10"/>
      <name val="Verdana"/>
      <family val="2"/>
    </font>
    <font>
      <sz val="10"/>
      <name val="Verdana"/>
      <family val="2"/>
    </font>
    <font>
      <sz val="10"/>
      <color indexed="8"/>
      <name val="Verdana"/>
      <family val="2"/>
    </font>
    <font>
      <b/>
      <sz val="10"/>
      <color indexed="8"/>
      <name val="Verdana"/>
      <family val="2"/>
    </font>
    <font>
      <sz val="8"/>
      <name val="Verdana"/>
      <family val="2"/>
    </font>
    <font>
      <b/>
      <sz val="8"/>
      <name val="Verdana"/>
      <family val="2"/>
    </font>
    <font>
      <b/>
      <sz val="11"/>
      <color indexed="10"/>
      <name val="Verdana"/>
      <family val="2"/>
    </font>
    <font>
      <b/>
      <sz val="11"/>
      <color indexed="16"/>
      <name val="Verdana"/>
      <family val="2"/>
    </font>
    <font>
      <b/>
      <sz val="11"/>
      <color indexed="51"/>
      <name val="Verdana"/>
      <family val="2"/>
    </font>
    <font>
      <b/>
      <sz val="11"/>
      <color indexed="17"/>
      <name val="Verdana"/>
      <family val="2"/>
    </font>
    <font>
      <b/>
      <sz val="7.5"/>
      <color indexed="17"/>
      <name val="Arial"/>
      <family val="2"/>
    </font>
    <font>
      <b/>
      <sz val="11"/>
      <color indexed="40"/>
      <name val="Verdana"/>
      <family val="2"/>
    </font>
    <font>
      <b/>
      <sz val="7.5"/>
      <color indexed="40"/>
      <name val="Arial"/>
      <family val="2"/>
    </font>
    <font>
      <sz val="9"/>
      <color indexed="40"/>
      <name val="Arial"/>
      <family val="2"/>
    </font>
    <font>
      <b/>
      <sz val="11"/>
      <color rgb="FF800000"/>
      <name val="Verdana"/>
      <family val="2"/>
    </font>
    <font>
      <b/>
      <sz val="11"/>
      <color rgb="FFFFC000"/>
      <name val="Verdana"/>
      <family val="2"/>
    </font>
    <font>
      <b/>
      <sz val="11"/>
      <color rgb="FFFF0000"/>
      <name val="Verdana"/>
      <family val="2"/>
    </font>
    <font>
      <b/>
      <sz val="11"/>
      <color rgb="FF00B050"/>
      <name val="Verdana"/>
      <family val="2"/>
    </font>
    <font>
      <b/>
      <sz val="7.5"/>
      <color rgb="FF00B050"/>
      <name val="Arial"/>
      <family val="2"/>
    </font>
    <font>
      <sz val="9"/>
      <color rgb="FF00B050"/>
      <name val="Arial"/>
      <family val="2"/>
    </font>
    <font>
      <b/>
      <sz val="11"/>
      <color rgb="FF00B0F0"/>
      <name val="Verdana"/>
      <family val="2"/>
    </font>
    <font>
      <b/>
      <sz val="7.5"/>
      <color rgb="FF00B0F0"/>
      <name val="Arial"/>
      <family val="2"/>
    </font>
    <font>
      <sz val="9"/>
      <color rgb="FF00B0F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color indexed="8"/>
      </left>
      <right>
        <color indexed="63"/>
      </right>
      <top>
        <color indexed="63"/>
      </top>
      <bottom style="medium"/>
    </border>
    <border>
      <left style="medium"/>
      <right>
        <color indexed="63"/>
      </right>
      <top style="medium"/>
      <bottom style="medium"/>
    </border>
    <border>
      <left style="medium"/>
      <right style="medium">
        <color indexed="8"/>
      </right>
      <top style="medium"/>
      <bottom style="medium"/>
    </border>
    <border>
      <left style="medium"/>
      <right style="medium">
        <color indexed="8"/>
      </right>
      <top>
        <color indexed="63"/>
      </top>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thin">
        <color indexed="54"/>
      </left>
      <right style="thin">
        <color indexed="54"/>
      </right>
      <top style="thin">
        <color indexed="54"/>
      </top>
      <bottom style="thin">
        <color indexed="54"/>
      </bottom>
    </border>
    <border>
      <left>
        <color indexed="8"/>
      </left>
      <right style="thin">
        <color indexed="54"/>
      </right>
      <top style="thin">
        <color indexed="54"/>
      </top>
      <bottom style="thin">
        <color indexed="54"/>
      </botto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color indexed="63"/>
      </right>
      <top style="medium"/>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44" fontId="0" fillId="0" borderId="0" applyFont="0" applyFill="0" applyBorder="0" applyAlignment="0" applyProtection="0"/>
    <xf numFmtId="0" fontId="18" fillId="7" borderId="1" applyNumberFormat="0" applyAlignment="0" applyProtection="0"/>
    <xf numFmtId="43" fontId="0" fillId="0" borderId="0" applyFont="0" applyFill="0" applyBorder="0" applyAlignment="0" applyProtection="0"/>
    <xf numFmtId="165" fontId="19"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164" fontId="19"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right" vertical="center" wrapText="1"/>
    </xf>
    <xf numFmtId="3" fontId="4" fillId="0" borderId="13" xfId="0" applyNumberFormat="1" applyFont="1" applyBorder="1" applyAlignment="1">
      <alignment horizontal="right" vertical="center" wrapText="1"/>
    </xf>
    <xf numFmtId="167" fontId="4" fillId="0" borderId="14" xfId="0" applyNumberFormat="1" applyFont="1" applyBorder="1" applyAlignment="1">
      <alignment horizontal="right" vertical="center" wrapText="1"/>
    </xf>
    <xf numFmtId="167" fontId="4" fillId="0" borderId="15" xfId="0" applyNumberFormat="1" applyFont="1" applyBorder="1" applyAlignment="1">
      <alignment horizontal="right" vertical="center" wrapText="1"/>
    </xf>
    <xf numFmtId="0" fontId="8" fillId="0" borderId="11" xfId="0" applyFont="1" applyBorder="1" applyAlignment="1">
      <alignment horizontal="left" vertical="center" wrapText="1"/>
    </xf>
    <xf numFmtId="3" fontId="11" fillId="0" borderId="0" xfId="0" applyNumberFormat="1" applyFont="1" applyBorder="1" applyAlignment="1">
      <alignment horizontal="right" vertical="center" wrapText="1"/>
    </xf>
    <xf numFmtId="167" fontId="11" fillId="0" borderId="0" xfId="0" applyNumberFormat="1" applyFont="1" applyBorder="1" applyAlignment="1">
      <alignment horizontal="right" vertical="center" wrapText="1"/>
    </xf>
    <xf numFmtId="167" fontId="11" fillId="0" borderId="16" xfId="0" applyNumberFormat="1" applyFont="1" applyBorder="1" applyAlignment="1">
      <alignment horizontal="right" vertical="center" wrapText="1"/>
    </xf>
    <xf numFmtId="0" fontId="12" fillId="0" borderId="0" xfId="0" applyFont="1" applyAlignment="1">
      <alignment/>
    </xf>
    <xf numFmtId="3" fontId="11"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5" fillId="0" borderId="0" xfId="0" applyNumberFormat="1" applyFont="1" applyAlignment="1">
      <alignment horizontal="right" wrapText="1"/>
    </xf>
    <xf numFmtId="3" fontId="4" fillId="0" borderId="14"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172" fontId="11" fillId="0" borderId="19" xfId="0" applyNumberFormat="1" applyFont="1" applyBorder="1" applyAlignment="1">
      <alignment horizontal="right" vertical="center" wrapText="1"/>
    </xf>
    <xf numFmtId="172" fontId="11"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4" fillId="0" borderId="18" xfId="0" applyNumberFormat="1" applyFont="1" applyBorder="1" applyAlignment="1">
      <alignment horizontal="right" vertical="center" wrapText="1"/>
    </xf>
    <xf numFmtId="3" fontId="11" fillId="0" borderId="20" xfId="0" applyNumberFormat="1" applyFont="1" applyBorder="1" applyAlignment="1">
      <alignment horizontal="right" vertical="center" wrapText="1"/>
    </xf>
    <xf numFmtId="0" fontId="9" fillId="0" borderId="21" xfId="0" applyFont="1" applyBorder="1" applyAlignment="1">
      <alignment horizontal="center" vertical="center" wrapText="1"/>
    </xf>
    <xf numFmtId="167" fontId="11"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3" fontId="11" fillId="0" borderId="22"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3" fontId="4" fillId="0" borderId="25" xfId="0" applyNumberFormat="1" applyFont="1" applyBorder="1" applyAlignment="1">
      <alignment horizontal="right" vertical="center" wrapText="1"/>
    </xf>
    <xf numFmtId="0" fontId="9" fillId="0" borderId="12" xfId="0" applyFont="1" applyBorder="1" applyAlignment="1">
      <alignment horizontal="right" vertical="center" wrapText="1"/>
    </xf>
    <xf numFmtId="167" fontId="30" fillId="0" borderId="13" xfId="0" applyNumberFormat="1" applyFont="1" applyBorder="1" applyAlignment="1">
      <alignment horizontal="right" vertical="center" wrapText="1"/>
    </xf>
    <xf numFmtId="167" fontId="30" fillId="0" borderId="26" xfId="0" applyNumberFormat="1" applyFont="1" applyBorder="1" applyAlignment="1">
      <alignment horizontal="right" vertical="center" wrapText="1"/>
    </xf>
    <xf numFmtId="167" fontId="30" fillId="0" borderId="22" xfId="0" applyNumberFormat="1" applyFont="1" applyBorder="1" applyAlignment="1">
      <alignment horizontal="right" vertical="center" wrapText="1"/>
    </xf>
    <xf numFmtId="0" fontId="3" fillId="0" borderId="0" xfId="0" applyFont="1" applyAlignment="1">
      <alignment vertical="top"/>
    </xf>
    <xf numFmtId="3" fontId="4" fillId="0" borderId="27" xfId="0" applyNumberFormat="1" applyFont="1" applyBorder="1" applyAlignment="1">
      <alignment horizontal="right" vertical="center" wrapText="1"/>
    </xf>
    <xf numFmtId="167" fontId="30" fillId="0" borderId="12" xfId="0" applyNumberFormat="1" applyFont="1" applyBorder="1" applyAlignment="1">
      <alignment horizontal="right" vertical="center" wrapText="1"/>
    </xf>
    <xf numFmtId="3" fontId="4" fillId="0" borderId="28" xfId="0" applyNumberFormat="1" applyFont="1" applyBorder="1" applyAlignment="1">
      <alignment horizontal="right" vertical="center" wrapText="1"/>
    </xf>
    <xf numFmtId="167" fontId="30" fillId="0" borderId="29" xfId="0" applyNumberFormat="1" applyFont="1" applyBorder="1" applyAlignment="1">
      <alignment horizontal="right" vertical="center" wrapText="1"/>
    </xf>
    <xf numFmtId="167" fontId="4" fillId="0" borderId="30" xfId="0" applyNumberFormat="1" applyFont="1" applyBorder="1" applyAlignment="1">
      <alignment horizontal="right" vertical="center" wrapText="1"/>
    </xf>
    <xf numFmtId="167" fontId="4" fillId="0" borderId="31"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167" fontId="4" fillId="0" borderId="19" xfId="0" applyNumberFormat="1" applyFont="1" applyBorder="1" applyAlignment="1">
      <alignment horizontal="right" vertical="center" wrapText="1"/>
    </xf>
    <xf numFmtId="3" fontId="4" fillId="0" borderId="32" xfId="0" applyNumberFormat="1" applyFont="1" applyBorder="1" applyAlignment="1">
      <alignment horizontal="right" vertical="center" wrapText="1"/>
    </xf>
    <xf numFmtId="167" fontId="11" fillId="0" borderId="0" xfId="0" applyNumberFormat="1" applyFont="1" applyBorder="1" applyAlignment="1" quotePrefix="1">
      <alignment horizontal="right" vertical="center" wrapText="1"/>
    </xf>
    <xf numFmtId="167" fontId="11" fillId="0" borderId="17" xfId="0" applyNumberFormat="1" applyFont="1" applyBorder="1" applyAlignment="1" quotePrefix="1">
      <alignment horizontal="right" vertical="center" wrapText="1"/>
    </xf>
    <xf numFmtId="167" fontId="11" fillId="0" borderId="16" xfId="0" applyNumberFormat="1" applyFont="1" applyBorder="1" applyAlignment="1" quotePrefix="1">
      <alignment horizontal="right" vertical="center" wrapText="1"/>
    </xf>
    <xf numFmtId="173" fontId="5" fillId="0" borderId="0" xfId="0" applyNumberFormat="1" applyFont="1" applyAlignment="1">
      <alignment horizontal="right" wrapText="1"/>
    </xf>
    <xf numFmtId="167" fontId="11" fillId="0" borderId="20" xfId="0" applyNumberFormat="1" applyFont="1" applyBorder="1" applyAlignment="1">
      <alignment horizontal="right" vertical="center" wrapText="1"/>
    </xf>
    <xf numFmtId="0" fontId="10" fillId="0" borderId="0" xfId="50" applyFont="1" applyAlignment="1">
      <alignment/>
      <protection/>
    </xf>
    <xf numFmtId="0" fontId="0" fillId="0" borderId="0" xfId="50">
      <alignment/>
      <protection/>
    </xf>
    <xf numFmtId="0" fontId="10" fillId="0" borderId="0" xfId="50" applyFont="1" applyBorder="1" applyAlignment="1">
      <alignment/>
      <protection/>
    </xf>
    <xf numFmtId="0" fontId="31" fillId="0" borderId="0" xfId="50" applyFont="1" applyBorder="1" applyAlignment="1">
      <alignment vertical="center"/>
      <protection/>
    </xf>
    <xf numFmtId="0" fontId="32" fillId="0" borderId="33" xfId="50" applyFont="1" applyFill="1" applyBorder="1" applyAlignment="1">
      <alignment horizontal="center" vertical="center" wrapText="1"/>
      <protection/>
    </xf>
    <xf numFmtId="0" fontId="33" fillId="0" borderId="33" xfId="50" applyFont="1" applyFill="1" applyBorder="1" applyAlignment="1">
      <alignment horizontal="left" vertical="center"/>
      <protection/>
    </xf>
    <xf numFmtId="3" fontId="33" fillId="0" borderId="34" xfId="50" applyNumberFormat="1" applyFont="1" applyFill="1" applyBorder="1" applyAlignment="1">
      <alignment horizontal="right" vertical="center"/>
      <protection/>
    </xf>
    <xf numFmtId="0" fontId="32" fillId="0" borderId="33" xfId="50" applyFont="1" applyFill="1" applyBorder="1" applyAlignment="1">
      <alignment horizontal="right" vertical="top" wrapText="1"/>
      <protection/>
    </xf>
    <xf numFmtId="3" fontId="32" fillId="0" borderId="34" xfId="50" applyNumberFormat="1" applyFont="1" applyFill="1" applyBorder="1" applyAlignment="1">
      <alignment horizontal="right" vertical="center"/>
      <protection/>
    </xf>
    <xf numFmtId="0" fontId="0" fillId="0" borderId="0" xfId="50" applyFill="1">
      <alignment/>
      <protection/>
    </xf>
    <xf numFmtId="3" fontId="0" fillId="0" borderId="0" xfId="50" applyNumberFormat="1" applyFill="1">
      <alignment/>
      <protection/>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5" xfId="0" applyFont="1" applyBorder="1" applyAlignment="1">
      <alignment horizontal="left" vertical="center" wrapText="1"/>
    </xf>
    <xf numFmtId="0" fontId="9" fillId="0" borderId="23" xfId="0" applyFont="1" applyBorder="1" applyAlignment="1">
      <alignment horizontal="left"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2" fillId="0" borderId="39" xfId="50" applyFont="1" applyFill="1" applyBorder="1" applyAlignment="1">
      <alignment horizontal="center" vertical="center" wrapText="1"/>
      <protection/>
    </xf>
    <xf numFmtId="0" fontId="32" fillId="0" borderId="40" xfId="50" applyFont="1" applyFill="1" applyBorder="1" applyAlignment="1">
      <alignment horizontal="center" vertical="center" wrapText="1"/>
      <protection/>
    </xf>
    <xf numFmtId="0" fontId="32" fillId="0" borderId="41" xfId="50" applyFont="1" applyFill="1" applyBorder="1" applyAlignment="1">
      <alignment horizontal="center" vertical="top" wrapText="1"/>
      <protection/>
    </xf>
    <xf numFmtId="0" fontId="32" fillId="0" borderId="42" xfId="50" applyFont="1" applyFill="1" applyBorder="1" applyAlignment="1">
      <alignment horizontal="center" vertical="top" wrapText="1"/>
      <protection/>
    </xf>
    <xf numFmtId="0" fontId="32" fillId="0" borderId="34" xfId="50" applyFont="1" applyFill="1" applyBorder="1" applyAlignment="1">
      <alignment horizontal="center" vertical="top" wrapText="1"/>
      <protection/>
    </xf>
    <xf numFmtId="0" fontId="34" fillId="0" borderId="0" xfId="50" applyFont="1" applyBorder="1" applyAlignment="1">
      <alignment horizontal="center" vertical="center"/>
      <protection/>
    </xf>
    <xf numFmtId="0" fontId="33" fillId="0" borderId="0" xfId="0" applyFont="1" applyAlignment="1">
      <alignment/>
    </xf>
    <xf numFmtId="3" fontId="36" fillId="0" borderId="0" xfId="0" applyNumberFormat="1" applyFont="1" applyBorder="1" applyAlignment="1">
      <alignment horizontal="right" vertical="center" wrapText="1"/>
    </xf>
    <xf numFmtId="3" fontId="36" fillId="0" borderId="11"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6" fillId="0" borderId="13" xfId="0" applyNumberFormat="1" applyFont="1" applyBorder="1" applyAlignment="1">
      <alignment horizontal="right" vertical="center" wrapText="1"/>
    </xf>
    <xf numFmtId="3" fontId="36" fillId="0" borderId="12" xfId="0" applyNumberFormat="1" applyFont="1" applyBorder="1" applyAlignment="1">
      <alignment horizontal="right" vertical="center" wrapText="1"/>
    </xf>
    <xf numFmtId="3" fontId="36" fillId="0" borderId="22" xfId="0" applyNumberFormat="1" applyFont="1" applyBorder="1" applyAlignment="1">
      <alignment horizontal="right" vertical="center" wrapText="1"/>
    </xf>
    <xf numFmtId="172" fontId="36" fillId="0" borderId="0" xfId="53" applyNumberFormat="1" applyFont="1" applyBorder="1" applyAlignment="1">
      <alignment horizontal="right" vertical="center" wrapText="1"/>
    </xf>
    <xf numFmtId="172" fontId="36" fillId="0" borderId="11" xfId="53" applyNumberFormat="1" applyFont="1" applyBorder="1" applyAlignment="1">
      <alignment horizontal="right" vertical="center" wrapText="1"/>
    </xf>
    <xf numFmtId="172" fontId="36" fillId="0" borderId="12" xfId="53" applyNumberFormat="1" applyFont="1" applyBorder="1" applyAlignment="1">
      <alignment horizontal="right" vertical="center" wrapText="1"/>
    </xf>
    <xf numFmtId="172" fontId="36" fillId="0" borderId="22" xfId="53" applyNumberFormat="1" applyFont="1" applyBorder="1" applyAlignment="1">
      <alignment horizontal="right" vertical="center" wrapText="1"/>
    </xf>
    <xf numFmtId="0" fontId="32" fillId="0" borderId="0" xfId="0" applyFont="1" applyBorder="1" applyAlignment="1">
      <alignment horizontal="left" wrapText="1"/>
    </xf>
    <xf numFmtId="0" fontId="34" fillId="0" borderId="0" xfId="0" applyFont="1" applyBorder="1" applyAlignment="1">
      <alignment horizontal="left" vertical="center" wrapText="1"/>
    </xf>
    <xf numFmtId="0" fontId="37" fillId="0" borderId="19" xfId="0" applyFont="1" applyBorder="1" applyAlignment="1">
      <alignment horizontal="left" vertical="center" wrapText="1"/>
    </xf>
    <xf numFmtId="0" fontId="37" fillId="0" borderId="43" xfId="0" applyFont="1" applyBorder="1" applyAlignment="1">
      <alignment horizontal="center" vertical="center" wrapText="1"/>
    </xf>
    <xf numFmtId="0" fontId="37" fillId="0" borderId="21" xfId="0" applyFont="1" applyBorder="1" applyAlignment="1">
      <alignment horizontal="left" vertical="center" wrapText="1"/>
    </xf>
    <xf numFmtId="0" fontId="37" fillId="0" borderId="10" xfId="0" applyFont="1" applyBorder="1" applyAlignment="1">
      <alignment horizontal="right" vertical="center" wrapText="1"/>
    </xf>
    <xf numFmtId="0" fontId="37" fillId="0" borderId="17" xfId="0" applyFont="1" applyBorder="1" applyAlignment="1">
      <alignment horizontal="left" vertical="center" wrapText="1"/>
    </xf>
    <xf numFmtId="0" fontId="37" fillId="0" borderId="20"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46" fillId="0" borderId="0" xfId="0" applyFont="1" applyAlignment="1">
      <alignment horizontal="left" wrapText="1"/>
    </xf>
    <xf numFmtId="0" fontId="47" fillId="0" borderId="0" xfId="50" applyFont="1" applyAlignment="1">
      <alignment horizontal="center"/>
      <protection/>
    </xf>
    <xf numFmtId="0" fontId="47" fillId="0" borderId="0" xfId="50" applyFont="1" applyBorder="1" applyAlignment="1">
      <alignment horizontal="center"/>
      <protection/>
    </xf>
    <xf numFmtId="0" fontId="48" fillId="0" borderId="0" xfId="0" applyFont="1" applyAlignment="1">
      <alignment horizontal="center" wrapText="1"/>
    </xf>
    <xf numFmtId="0" fontId="33" fillId="0" borderId="0" xfId="0" applyFont="1" applyBorder="1" applyAlignment="1">
      <alignment horizontal="center" wrapText="1"/>
    </xf>
    <xf numFmtId="0" fontId="34" fillId="0" borderId="0" xfId="0" applyFont="1" applyBorder="1" applyAlignment="1">
      <alignment horizontal="center" vertical="center" wrapText="1"/>
    </xf>
    <xf numFmtId="0" fontId="49" fillId="0" borderId="0" xfId="0" applyFont="1" applyAlignment="1">
      <alignment horizontal="center" wrapText="1"/>
    </xf>
    <xf numFmtId="0" fontId="50" fillId="0" borderId="12" xfId="0" applyFont="1" applyBorder="1" applyAlignment="1">
      <alignment horizontal="right" vertical="center" wrapText="1"/>
    </xf>
    <xf numFmtId="3" fontId="51" fillId="0" borderId="13" xfId="0" applyNumberFormat="1" applyFont="1" applyBorder="1" applyAlignment="1">
      <alignment horizontal="right" vertical="center" wrapText="1"/>
    </xf>
    <xf numFmtId="3" fontId="51" fillId="0" borderId="12" xfId="0" applyNumberFormat="1" applyFont="1" applyBorder="1" applyAlignment="1">
      <alignment horizontal="right" vertical="center" wrapText="1"/>
    </xf>
    <xf numFmtId="3" fontId="51" fillId="0" borderId="22" xfId="0" applyNumberFormat="1" applyFont="1" applyBorder="1" applyAlignment="1">
      <alignment horizontal="right" vertical="center" wrapText="1"/>
    </xf>
    <xf numFmtId="3" fontId="51" fillId="0" borderId="14" xfId="0" applyNumberFormat="1" applyFont="1" applyBorder="1" applyAlignment="1">
      <alignment horizontal="right" vertical="center" wrapText="1"/>
    </xf>
    <xf numFmtId="3" fontId="51" fillId="0" borderId="18" xfId="0" applyNumberFormat="1" applyFont="1" applyBorder="1" applyAlignment="1">
      <alignment horizontal="right" vertical="center" wrapText="1"/>
    </xf>
    <xf numFmtId="167" fontId="51" fillId="0" borderId="14" xfId="0" applyNumberFormat="1" applyFont="1" applyBorder="1" applyAlignment="1">
      <alignment horizontal="right" vertical="center" wrapText="1"/>
    </xf>
    <xf numFmtId="167" fontId="51" fillId="0" borderId="18" xfId="0" applyNumberFormat="1" applyFont="1" applyBorder="1" applyAlignment="1">
      <alignment horizontal="right" vertical="center" wrapText="1"/>
    </xf>
    <xf numFmtId="167" fontId="51" fillId="0" borderId="15" xfId="0" applyNumberFormat="1" applyFont="1" applyBorder="1" applyAlignment="1">
      <alignment horizontal="right" vertical="center" wrapText="1"/>
    </xf>
    <xf numFmtId="0" fontId="52" fillId="0" borderId="0" xfId="0" applyFont="1" applyAlignment="1">
      <alignment horizontal="center" wrapText="1"/>
    </xf>
    <xf numFmtId="0" fontId="53" fillId="0" borderId="12" xfId="0" applyFont="1" applyBorder="1" applyAlignment="1">
      <alignment horizontal="right" vertical="center" wrapText="1"/>
    </xf>
    <xf numFmtId="3" fontId="54" fillId="0" borderId="13" xfId="0" applyNumberFormat="1" applyFont="1" applyBorder="1" applyAlignment="1">
      <alignment horizontal="right" vertical="center" wrapText="1"/>
    </xf>
    <xf numFmtId="3" fontId="54" fillId="0" borderId="12" xfId="0" applyNumberFormat="1" applyFont="1" applyBorder="1" applyAlignment="1">
      <alignment horizontal="right" vertical="center" wrapText="1"/>
    </xf>
    <xf numFmtId="3" fontId="54" fillId="0" borderId="22" xfId="0" applyNumberFormat="1" applyFont="1" applyBorder="1" applyAlignment="1">
      <alignment horizontal="right" vertical="center" wrapText="1"/>
    </xf>
    <xf numFmtId="3" fontId="54" fillId="0" borderId="14" xfId="0" applyNumberFormat="1" applyFont="1" applyBorder="1" applyAlignment="1">
      <alignment horizontal="right" vertical="center" wrapText="1"/>
    </xf>
    <xf numFmtId="3" fontId="54" fillId="0" borderId="18" xfId="0" applyNumberFormat="1" applyFont="1" applyBorder="1" applyAlignment="1">
      <alignment horizontal="right" vertical="center" wrapText="1"/>
    </xf>
    <xf numFmtId="167" fontId="54" fillId="0" borderId="14" xfId="0" applyNumberFormat="1" applyFont="1" applyBorder="1" applyAlignment="1">
      <alignment horizontal="right" vertical="center" wrapText="1"/>
    </xf>
    <xf numFmtId="167" fontId="54" fillId="0" borderId="18" xfId="0" applyNumberFormat="1" applyFont="1" applyBorder="1" applyAlignment="1">
      <alignment horizontal="right" vertical="center" wrapText="1"/>
    </xf>
    <xf numFmtId="167" fontId="54" fillId="0" borderId="15" xfId="0" applyNumberFormat="1" applyFont="1" applyBorder="1" applyAlignment="1">
      <alignment horizontal="righ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Bologna_Mond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B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35" t="s">
        <v>67</v>
      </c>
      <c r="C2" s="135"/>
      <c r="D2" s="135"/>
      <c r="E2" s="135"/>
      <c r="F2" s="135"/>
      <c r="G2" s="135"/>
      <c r="H2" s="135"/>
      <c r="I2" s="135"/>
      <c r="J2" s="135"/>
      <c r="K2" s="135"/>
    </row>
    <row r="3" spans="2:11" ht="15.75" customHeight="1">
      <c r="B3" s="123" t="s">
        <v>81</v>
      </c>
      <c r="C3" s="123"/>
      <c r="D3" s="123"/>
      <c r="E3" s="123"/>
      <c r="F3" s="123"/>
      <c r="G3" s="123"/>
      <c r="H3" s="123"/>
      <c r="I3" s="123"/>
      <c r="J3" s="123"/>
      <c r="K3" s="123"/>
    </row>
    <row r="4" spans="2:11" ht="15.75" customHeight="1">
      <c r="B4" s="124" t="s">
        <v>78</v>
      </c>
      <c r="C4" s="124"/>
      <c r="D4" s="124"/>
      <c r="E4" s="124"/>
      <c r="F4" s="124"/>
      <c r="G4" s="124"/>
      <c r="H4" s="124"/>
      <c r="I4" s="124"/>
      <c r="J4" s="124"/>
      <c r="K4" s="124"/>
    </row>
    <row r="5" spans="2:11" ht="15.75" customHeight="1">
      <c r="B5" s="124" t="s">
        <v>77</v>
      </c>
      <c r="C5" s="124"/>
      <c r="D5" s="124"/>
      <c r="E5" s="124"/>
      <c r="F5" s="124"/>
      <c r="G5" s="124"/>
      <c r="H5" s="124"/>
      <c r="I5" s="124"/>
      <c r="J5" s="124"/>
      <c r="K5" s="124"/>
    </row>
    <row r="6" spans="2:6" ht="6.75" customHeight="1" thickBot="1">
      <c r="B6" s="3"/>
      <c r="C6" s="3"/>
      <c r="D6" s="3"/>
      <c r="E6" s="3"/>
      <c r="F6" s="3"/>
    </row>
    <row r="7" spans="2:12" ht="16.5" customHeight="1" thickBot="1">
      <c r="B7" s="83" t="s">
        <v>0</v>
      </c>
      <c r="C7" s="85">
        <v>2016</v>
      </c>
      <c r="D7" s="85"/>
      <c r="E7" s="86" t="s">
        <v>32</v>
      </c>
      <c r="F7" s="87"/>
      <c r="G7" s="78" t="s">
        <v>1</v>
      </c>
      <c r="H7" s="79"/>
      <c r="I7" s="78" t="s">
        <v>2</v>
      </c>
      <c r="J7" s="80"/>
      <c r="K7" s="79"/>
      <c r="L7" s="81" t="s">
        <v>33</v>
      </c>
    </row>
    <row r="8" spans="2:12" ht="15.75" customHeight="1" thickBot="1">
      <c r="B8" s="84"/>
      <c r="C8" s="4" t="s">
        <v>3</v>
      </c>
      <c r="D8" s="4" t="s">
        <v>4</v>
      </c>
      <c r="E8" s="41" t="s">
        <v>3</v>
      </c>
      <c r="F8" s="42" t="s">
        <v>4</v>
      </c>
      <c r="G8" s="43">
        <v>2016</v>
      </c>
      <c r="H8" s="30">
        <v>2017</v>
      </c>
      <c r="I8" s="43" t="s">
        <v>3</v>
      </c>
      <c r="J8" s="44" t="s">
        <v>4</v>
      </c>
      <c r="K8" s="42" t="s">
        <v>1</v>
      </c>
      <c r="L8" s="82"/>
    </row>
    <row r="9" spans="2:12" s="15" customFormat="1" ht="24" customHeight="1">
      <c r="B9" s="5" t="s">
        <v>6</v>
      </c>
      <c r="C9" s="12">
        <v>38196487</v>
      </c>
      <c r="D9" s="12">
        <v>2037131</v>
      </c>
      <c r="E9" s="33">
        <v>32224021</v>
      </c>
      <c r="F9" s="34">
        <v>2212201</v>
      </c>
      <c r="G9" s="12">
        <f>D9-C9</f>
        <v>-36159356</v>
      </c>
      <c r="H9" s="22">
        <f>F9-E9</f>
        <v>-30011820</v>
      </c>
      <c r="I9" s="13">
        <f aca="true" t="shared" si="0" ref="I9:J11">(E9-C9)/C9*100</f>
        <v>-15.63616570288257</v>
      </c>
      <c r="J9" s="31">
        <f t="shared" si="0"/>
        <v>8.593949039114325</v>
      </c>
      <c r="K9" s="14">
        <f>(H9-G9)/G9*100</f>
        <v>-17.00123199096798</v>
      </c>
      <c r="L9" s="25">
        <f aca="true" t="shared" si="1" ref="L9:L31">F9/$F$32</f>
        <v>0.0014811437328351449</v>
      </c>
    </row>
    <row r="10" spans="2:12" s="15" customFormat="1" ht="24" customHeight="1">
      <c r="B10" s="5" t="s">
        <v>7</v>
      </c>
      <c r="C10" s="12">
        <v>164695</v>
      </c>
      <c r="D10" s="12">
        <v>21660</v>
      </c>
      <c r="E10" s="33">
        <v>131020</v>
      </c>
      <c r="F10" s="34">
        <v>36216</v>
      </c>
      <c r="G10" s="12">
        <f aca="true" t="shared" si="2" ref="G10:G23">D10-C10</f>
        <v>-143035</v>
      </c>
      <c r="H10" s="22">
        <f aca="true" t="shared" si="3" ref="H10:H23">F10-E10</f>
        <v>-94804</v>
      </c>
      <c r="I10" s="13">
        <f t="shared" si="0"/>
        <v>-20.446886669297793</v>
      </c>
      <c r="J10" s="31">
        <f>(F10-D10)/D10*100</f>
        <v>67.202216066482</v>
      </c>
      <c r="K10" s="14">
        <f>(H10-G10)/G10*100</f>
        <v>-33.71971894990737</v>
      </c>
      <c r="L10" s="26">
        <f t="shared" si="1"/>
        <v>2.4247842500910907E-05</v>
      </c>
    </row>
    <row r="11" spans="2:12" s="15" customFormat="1" ht="24" customHeight="1">
      <c r="B11" s="5" t="s">
        <v>8</v>
      </c>
      <c r="C11" s="12">
        <v>155519194</v>
      </c>
      <c r="D11" s="12">
        <v>1364757974</v>
      </c>
      <c r="E11" s="33">
        <v>179549812</v>
      </c>
      <c r="F11" s="34">
        <v>1485687839</v>
      </c>
      <c r="G11" s="12">
        <f t="shared" si="2"/>
        <v>1209238780</v>
      </c>
      <c r="H11" s="22">
        <f t="shared" si="3"/>
        <v>1306138027</v>
      </c>
      <c r="I11" s="13">
        <f t="shared" si="0"/>
        <v>15.451866346478107</v>
      </c>
      <c r="J11" s="31">
        <f t="shared" si="0"/>
        <v>8.860901881786697</v>
      </c>
      <c r="K11" s="14">
        <f>(H11-G11)/G11*100</f>
        <v>8.013243422444656</v>
      </c>
      <c r="L11" s="26">
        <f t="shared" si="1"/>
        <v>0.9947184870110084</v>
      </c>
    </row>
    <row r="12" spans="2:12" ht="19.5" customHeight="1">
      <c r="B12" s="11" t="s">
        <v>9</v>
      </c>
      <c r="C12" s="17">
        <v>404644</v>
      </c>
      <c r="D12" s="17">
        <v>16746642</v>
      </c>
      <c r="E12" s="35">
        <v>253632</v>
      </c>
      <c r="F12" s="36">
        <v>21590475</v>
      </c>
      <c r="G12" s="17">
        <f t="shared" si="2"/>
        <v>16341998</v>
      </c>
      <c r="H12" s="23">
        <f t="shared" si="3"/>
        <v>21336843</v>
      </c>
      <c r="I12" s="18">
        <f aca="true" t="shared" si="4" ref="I12:I24">(E12-C12)/C12*100</f>
        <v>-37.319718073170485</v>
      </c>
      <c r="J12" s="32">
        <f>(F12-D12)/D12*100</f>
        <v>28.924204625619872</v>
      </c>
      <c r="K12" s="19">
        <f>(H12-G12)/G12*100</f>
        <v>30.564469534263804</v>
      </c>
      <c r="L12" s="27">
        <f t="shared" si="1"/>
        <v>0.0144555565860353</v>
      </c>
    </row>
    <row r="13" spans="2:12" ht="19.5" customHeight="1">
      <c r="B13" s="11" t="s">
        <v>10</v>
      </c>
      <c r="C13" s="17">
        <v>7333317</v>
      </c>
      <c r="D13" s="17">
        <v>152189535</v>
      </c>
      <c r="E13" s="35">
        <v>7475818</v>
      </c>
      <c r="F13" s="36">
        <v>142749479</v>
      </c>
      <c r="G13" s="17">
        <f t="shared" si="2"/>
        <v>144856218</v>
      </c>
      <c r="H13" s="23">
        <f t="shared" si="3"/>
        <v>135273661</v>
      </c>
      <c r="I13" s="18">
        <f t="shared" si="4"/>
        <v>1.943199782581334</v>
      </c>
      <c r="J13" s="32">
        <f aca="true" t="shared" si="5" ref="J13:J29">(F13-D13)/D13*100</f>
        <v>-6.202828597905894</v>
      </c>
      <c r="K13" s="19">
        <f aca="true" t="shared" si="6" ref="K13:K29">(H13-G13)/G13*100</f>
        <v>-6.615219651806732</v>
      </c>
      <c r="L13" s="27">
        <f t="shared" si="1"/>
        <v>0.09557562634965454</v>
      </c>
    </row>
    <row r="14" spans="2:12" ht="19.5" customHeight="1">
      <c r="B14" s="11" t="s">
        <v>11</v>
      </c>
      <c r="C14" s="17">
        <v>13612498</v>
      </c>
      <c r="D14" s="17">
        <v>2158321</v>
      </c>
      <c r="E14" s="35">
        <v>12645147</v>
      </c>
      <c r="F14" s="36">
        <v>1718373</v>
      </c>
      <c r="G14" s="17">
        <f t="shared" si="2"/>
        <v>-11454177</v>
      </c>
      <c r="H14" s="23">
        <f t="shared" si="3"/>
        <v>-10926774</v>
      </c>
      <c r="I14" s="18">
        <f t="shared" si="4"/>
        <v>-7.106344478434451</v>
      </c>
      <c r="J14" s="32">
        <f t="shared" si="5"/>
        <v>-20.383807598591684</v>
      </c>
      <c r="K14" s="19">
        <f t="shared" si="6"/>
        <v>-4.604460014892384</v>
      </c>
      <c r="L14" s="27">
        <f t="shared" si="1"/>
        <v>0.0011505091081791964</v>
      </c>
    </row>
    <row r="15" spans="2:12" ht="19.5" customHeight="1">
      <c r="B15" s="11" t="s">
        <v>27</v>
      </c>
      <c r="C15" s="17">
        <v>143914</v>
      </c>
      <c r="D15" s="17">
        <v>27100</v>
      </c>
      <c r="E15" s="35">
        <v>162156</v>
      </c>
      <c r="F15" s="36">
        <v>64587</v>
      </c>
      <c r="G15" s="17">
        <f>D15-C15</f>
        <v>-116814</v>
      </c>
      <c r="H15" s="23">
        <f>F15-E15</f>
        <v>-97569</v>
      </c>
      <c r="I15" s="18">
        <f t="shared" si="4"/>
        <v>12.675625720916658</v>
      </c>
      <c r="J15" s="32">
        <f>(F15-D15)/D15*100</f>
        <v>138.32841328413284</v>
      </c>
      <c r="K15" s="19">
        <f>(H15-G15)/G15*100</f>
        <v>-16.474908829421132</v>
      </c>
      <c r="L15" s="27">
        <f t="shared" si="1"/>
        <v>4.324319095444921E-05</v>
      </c>
    </row>
    <row r="16" spans="2:12" ht="19.5" customHeight="1">
      <c r="B16" s="11" t="s">
        <v>12</v>
      </c>
      <c r="C16" s="17">
        <v>9110460</v>
      </c>
      <c r="D16" s="17">
        <v>18042934</v>
      </c>
      <c r="E16" s="35">
        <v>11557737</v>
      </c>
      <c r="F16" s="36">
        <v>22875807</v>
      </c>
      <c r="G16" s="17">
        <f t="shared" si="2"/>
        <v>8932474</v>
      </c>
      <c r="H16" s="23">
        <f t="shared" si="3"/>
        <v>11318070</v>
      </c>
      <c r="I16" s="18">
        <f t="shared" si="4"/>
        <v>26.862276987111517</v>
      </c>
      <c r="J16" s="32">
        <f t="shared" si="5"/>
        <v>26.785405300490485</v>
      </c>
      <c r="K16" s="19">
        <f t="shared" si="6"/>
        <v>26.707001889957922</v>
      </c>
      <c r="L16" s="27">
        <f t="shared" si="1"/>
        <v>0.015316130031401459</v>
      </c>
    </row>
    <row r="17" spans="2:12" ht="19.5" customHeight="1">
      <c r="B17" s="11" t="s">
        <v>13</v>
      </c>
      <c r="C17" s="17">
        <v>1750436</v>
      </c>
      <c r="D17" s="17">
        <v>52648</v>
      </c>
      <c r="E17" s="35">
        <v>1231825</v>
      </c>
      <c r="F17" s="36">
        <v>367245</v>
      </c>
      <c r="G17" s="17">
        <f t="shared" si="2"/>
        <v>-1697788</v>
      </c>
      <c r="H17" s="23">
        <f t="shared" si="3"/>
        <v>-864580</v>
      </c>
      <c r="I17" s="18">
        <f t="shared" si="4"/>
        <v>-29.62753279754301</v>
      </c>
      <c r="J17" s="32">
        <f t="shared" si="5"/>
        <v>597.5478650660993</v>
      </c>
      <c r="K17" s="19">
        <f t="shared" si="6"/>
        <v>-49.076091950231714</v>
      </c>
      <c r="L17" s="27">
        <f t="shared" si="1"/>
        <v>0.000245883005280733</v>
      </c>
    </row>
    <row r="18" spans="2:12" ht="19.5" customHeight="1">
      <c r="B18" s="11" t="s">
        <v>14</v>
      </c>
      <c r="C18" s="17">
        <v>4469359</v>
      </c>
      <c r="D18" s="17">
        <v>30560711</v>
      </c>
      <c r="E18" s="35">
        <v>5179708</v>
      </c>
      <c r="F18" s="36">
        <v>29129880</v>
      </c>
      <c r="G18" s="17">
        <f t="shared" si="2"/>
        <v>26091352</v>
      </c>
      <c r="H18" s="23">
        <f t="shared" si="3"/>
        <v>23950172</v>
      </c>
      <c r="I18" s="18">
        <f t="shared" si="4"/>
        <v>15.893755681743176</v>
      </c>
      <c r="J18" s="32">
        <f t="shared" si="5"/>
        <v>-4.681929684162125</v>
      </c>
      <c r="K18" s="19">
        <f t="shared" si="6"/>
        <v>-8.2064739305192</v>
      </c>
      <c r="L18" s="27">
        <f t="shared" si="1"/>
        <v>0.019503444397791985</v>
      </c>
    </row>
    <row r="19" spans="2:12" ht="19.5" customHeight="1">
      <c r="B19" s="11" t="s">
        <v>15</v>
      </c>
      <c r="C19" s="17">
        <v>7436325</v>
      </c>
      <c r="D19" s="17">
        <v>34537774</v>
      </c>
      <c r="E19" s="35">
        <v>6736356</v>
      </c>
      <c r="F19" s="36">
        <v>38672903</v>
      </c>
      <c r="G19" s="17">
        <f t="shared" si="2"/>
        <v>27101449</v>
      </c>
      <c r="H19" s="23">
        <f t="shared" si="3"/>
        <v>31936547</v>
      </c>
      <c r="I19" s="18">
        <f t="shared" si="4"/>
        <v>-9.412834968885841</v>
      </c>
      <c r="J19" s="32">
        <f t="shared" si="5"/>
        <v>11.972772188502942</v>
      </c>
      <c r="K19" s="19">
        <f t="shared" si="6"/>
        <v>17.840736117098388</v>
      </c>
      <c r="L19" s="27">
        <f t="shared" si="1"/>
        <v>0.02589282253691752</v>
      </c>
    </row>
    <row r="20" spans="2:12" ht="19.5" customHeight="1">
      <c r="B20" s="11" t="s">
        <v>16</v>
      </c>
      <c r="C20" s="17">
        <v>30108128</v>
      </c>
      <c r="D20" s="17">
        <v>102987736</v>
      </c>
      <c r="E20" s="35">
        <v>36707323</v>
      </c>
      <c r="F20" s="36">
        <v>125224321</v>
      </c>
      <c r="G20" s="17">
        <f t="shared" si="2"/>
        <v>72879608</v>
      </c>
      <c r="H20" s="23">
        <f t="shared" si="3"/>
        <v>88516998</v>
      </c>
      <c r="I20" s="18">
        <f t="shared" si="4"/>
        <v>21.9183172065696</v>
      </c>
      <c r="J20" s="32">
        <f t="shared" si="5"/>
        <v>21.591488330222152</v>
      </c>
      <c r="K20" s="19">
        <f t="shared" si="6"/>
        <v>21.456468316898743</v>
      </c>
      <c r="L20" s="27">
        <f t="shared" si="1"/>
        <v>0.08384193762125884</v>
      </c>
    </row>
    <row r="21" spans="2:12" ht="19.5" customHeight="1">
      <c r="B21" s="11" t="s">
        <v>17</v>
      </c>
      <c r="C21" s="17">
        <v>19535909</v>
      </c>
      <c r="D21" s="17">
        <v>42348867</v>
      </c>
      <c r="E21" s="35">
        <v>22412653</v>
      </c>
      <c r="F21" s="36">
        <v>50337118</v>
      </c>
      <c r="G21" s="17">
        <f t="shared" si="2"/>
        <v>22812958</v>
      </c>
      <c r="H21" s="23">
        <f t="shared" si="3"/>
        <v>27924465</v>
      </c>
      <c r="I21" s="18">
        <f t="shared" si="4"/>
        <v>14.725416667327842</v>
      </c>
      <c r="J21" s="32">
        <f t="shared" si="5"/>
        <v>18.862962732863668</v>
      </c>
      <c r="K21" s="19">
        <f t="shared" si="6"/>
        <v>22.40615618544513</v>
      </c>
      <c r="L21" s="27">
        <f t="shared" si="1"/>
        <v>0.03370241079119084</v>
      </c>
    </row>
    <row r="22" spans="2:12" ht="19.5" customHeight="1">
      <c r="B22" s="11" t="s">
        <v>18</v>
      </c>
      <c r="C22" s="17">
        <v>46822023</v>
      </c>
      <c r="D22" s="17">
        <v>524854107</v>
      </c>
      <c r="E22" s="35">
        <v>52976137</v>
      </c>
      <c r="F22" s="36">
        <v>552271449</v>
      </c>
      <c r="G22" s="17">
        <f t="shared" si="2"/>
        <v>478032084</v>
      </c>
      <c r="H22" s="23">
        <f t="shared" si="3"/>
        <v>499295312</v>
      </c>
      <c r="I22" s="18">
        <f t="shared" si="4"/>
        <v>13.143631149811702</v>
      </c>
      <c r="J22" s="32">
        <f t="shared" si="5"/>
        <v>5.223802507084126</v>
      </c>
      <c r="K22" s="19">
        <f t="shared" si="6"/>
        <v>4.448075497794412</v>
      </c>
      <c r="L22" s="27">
        <f t="shared" si="1"/>
        <v>0.3697644994781823</v>
      </c>
    </row>
    <row r="23" spans="2:12" ht="19.5" customHeight="1">
      <c r="B23" s="11" t="s">
        <v>19</v>
      </c>
      <c r="C23" s="17">
        <v>4948748</v>
      </c>
      <c r="D23" s="17">
        <v>408154172</v>
      </c>
      <c r="E23" s="35">
        <v>10777468</v>
      </c>
      <c r="F23" s="36">
        <v>478543829</v>
      </c>
      <c r="G23" s="17">
        <f t="shared" si="2"/>
        <v>403205424</v>
      </c>
      <c r="H23" s="23">
        <f t="shared" si="3"/>
        <v>467766361</v>
      </c>
      <c r="I23" s="18">
        <f t="shared" si="4"/>
        <v>117.78170963645755</v>
      </c>
      <c r="J23" s="32">
        <f t="shared" si="5"/>
        <v>17.245850178397784</v>
      </c>
      <c r="K23" s="19">
        <f t="shared" si="6"/>
        <v>16.01192175430656</v>
      </c>
      <c r="L23" s="27">
        <f t="shared" si="1"/>
        <v>0.3204013528654418</v>
      </c>
    </row>
    <row r="24" spans="2:12" ht="19.5" customHeight="1">
      <c r="B24" s="11" t="s">
        <v>20</v>
      </c>
      <c r="C24" s="17">
        <v>9843433</v>
      </c>
      <c r="D24" s="17">
        <v>32097427</v>
      </c>
      <c r="E24" s="35">
        <v>11433852</v>
      </c>
      <c r="F24" s="36">
        <v>22142373</v>
      </c>
      <c r="G24" s="17">
        <f aca="true" t="shared" si="7" ref="G24:G33">D24-C24</f>
        <v>22253994</v>
      </c>
      <c r="H24" s="23">
        <f aca="true" t="shared" si="8" ref="H24:H33">F24-E24</f>
        <v>10708521</v>
      </c>
      <c r="I24" s="18">
        <f t="shared" si="4"/>
        <v>16.157157772090287</v>
      </c>
      <c r="J24" s="32">
        <f t="shared" si="5"/>
        <v>-31.01511532372984</v>
      </c>
      <c r="K24" s="19">
        <f t="shared" si="6"/>
        <v>-51.880453459275664</v>
      </c>
      <c r="L24" s="27">
        <f t="shared" si="1"/>
        <v>0.01482507104871941</v>
      </c>
    </row>
    <row r="25" spans="2:12" ht="19.5" customHeight="1">
      <c r="B25" s="5" t="s">
        <v>28</v>
      </c>
      <c r="C25" s="12">
        <v>0</v>
      </c>
      <c r="D25" s="12">
        <v>0</v>
      </c>
      <c r="E25" s="33">
        <v>0</v>
      </c>
      <c r="F25" s="34">
        <v>0</v>
      </c>
      <c r="G25" s="12">
        <f t="shared" si="7"/>
        <v>0</v>
      </c>
      <c r="H25" s="22">
        <f t="shared" si="8"/>
        <v>0</v>
      </c>
      <c r="I25" s="60" t="s">
        <v>29</v>
      </c>
      <c r="J25" s="61" t="s">
        <v>29</v>
      </c>
      <c r="K25" s="62" t="s">
        <v>29</v>
      </c>
      <c r="L25" s="26">
        <f t="shared" si="1"/>
        <v>0</v>
      </c>
    </row>
    <row r="26" spans="2:12" s="15" customFormat="1" ht="24" customHeight="1">
      <c r="B26" s="5" t="s">
        <v>21</v>
      </c>
      <c r="C26" s="12">
        <v>2732</v>
      </c>
      <c r="D26" s="12">
        <v>98224</v>
      </c>
      <c r="E26" s="33">
        <v>1604</v>
      </c>
      <c r="F26" s="34">
        <v>8358</v>
      </c>
      <c r="G26" s="12">
        <f t="shared" si="7"/>
        <v>95492</v>
      </c>
      <c r="H26" s="22">
        <f t="shared" si="8"/>
        <v>6754</v>
      </c>
      <c r="I26" s="13">
        <f>(E26-C26)/C26*100</f>
        <v>-41.288433382137626</v>
      </c>
      <c r="J26" s="31">
        <f>(F26-D26)/D26*100</f>
        <v>-91.49087799315849</v>
      </c>
      <c r="K26" s="14">
        <f>(H26-G26)/G26*100</f>
        <v>-92.92715620156662</v>
      </c>
      <c r="L26" s="26">
        <f t="shared" si="1"/>
        <v>5.595964977430234E-06</v>
      </c>
    </row>
    <row r="27" spans="2:12" s="15" customFormat="1" ht="24" customHeight="1">
      <c r="B27" s="5" t="s">
        <v>22</v>
      </c>
      <c r="C27" s="12">
        <v>432839</v>
      </c>
      <c r="D27" s="12">
        <v>2765317</v>
      </c>
      <c r="E27" s="33">
        <v>1290213</v>
      </c>
      <c r="F27" s="34">
        <v>2675367</v>
      </c>
      <c r="G27" s="12">
        <f t="shared" si="7"/>
        <v>2332478</v>
      </c>
      <c r="H27" s="22">
        <f t="shared" si="8"/>
        <v>1385154</v>
      </c>
      <c r="I27" s="13">
        <f>(E27-C27)/C27*100</f>
        <v>198.08150374619663</v>
      </c>
      <c r="J27" s="31">
        <f t="shared" si="5"/>
        <v>-3.2527916329303297</v>
      </c>
      <c r="K27" s="14">
        <f t="shared" si="6"/>
        <v>-40.614488110927525</v>
      </c>
      <c r="L27" s="26">
        <f t="shared" si="1"/>
        <v>0.0017912491066968883</v>
      </c>
    </row>
    <row r="28" spans="2:12" s="15" customFormat="1" ht="24" customHeight="1">
      <c r="B28" s="5" t="s">
        <v>23</v>
      </c>
      <c r="C28" s="12">
        <v>2961</v>
      </c>
      <c r="D28" s="12">
        <v>1902</v>
      </c>
      <c r="E28" s="33">
        <v>0</v>
      </c>
      <c r="F28" s="34">
        <v>0</v>
      </c>
      <c r="G28" s="12">
        <f t="shared" si="7"/>
        <v>-1059</v>
      </c>
      <c r="H28" s="22">
        <f t="shared" si="8"/>
        <v>0</v>
      </c>
      <c r="I28" s="13">
        <f>(E28-C28)/C28*100</f>
        <v>-100</v>
      </c>
      <c r="J28" s="31">
        <f>(F28-D28)/D28*100</f>
        <v>-100</v>
      </c>
      <c r="K28" s="14">
        <f>(H28-G28)/G28*100</f>
        <v>-100</v>
      </c>
      <c r="L28" s="26">
        <f t="shared" si="1"/>
        <v>0</v>
      </c>
    </row>
    <row r="29" spans="2:12" s="15" customFormat="1" ht="24" customHeight="1">
      <c r="B29" s="5" t="s">
        <v>24</v>
      </c>
      <c r="C29" s="12">
        <v>575941</v>
      </c>
      <c r="D29" s="12">
        <v>2655753</v>
      </c>
      <c r="E29" s="33">
        <v>1011281</v>
      </c>
      <c r="F29" s="34">
        <v>2888630</v>
      </c>
      <c r="G29" s="12">
        <f t="shared" si="7"/>
        <v>2079812</v>
      </c>
      <c r="H29" s="22">
        <f t="shared" si="8"/>
        <v>1877349</v>
      </c>
      <c r="I29" s="13">
        <v>100</v>
      </c>
      <c r="J29" s="31">
        <f t="shared" si="5"/>
        <v>8.768774806994475</v>
      </c>
      <c r="K29" s="14">
        <f t="shared" si="6"/>
        <v>-9.734677942044762</v>
      </c>
      <c r="L29" s="26">
        <f t="shared" si="1"/>
        <v>0.00193403593117424</v>
      </c>
    </row>
    <row r="30" spans="2:12" s="15" customFormat="1" ht="24" customHeight="1">
      <c r="B30" s="5" t="s">
        <v>25</v>
      </c>
      <c r="C30" s="12">
        <v>0</v>
      </c>
      <c r="D30" s="12">
        <v>0</v>
      </c>
      <c r="E30" s="33">
        <v>0</v>
      </c>
      <c r="F30" s="34">
        <v>0</v>
      </c>
      <c r="G30" s="12">
        <f t="shared" si="7"/>
        <v>0</v>
      </c>
      <c r="H30" s="22">
        <f t="shared" si="8"/>
        <v>0</v>
      </c>
      <c r="I30" s="60" t="s">
        <v>29</v>
      </c>
      <c r="J30" s="61" t="s">
        <v>29</v>
      </c>
      <c r="K30" s="62" t="s">
        <v>29</v>
      </c>
      <c r="L30" s="26">
        <f t="shared" si="1"/>
        <v>0</v>
      </c>
    </row>
    <row r="31" spans="2:12" s="15" customFormat="1" ht="24" customHeight="1" thickBot="1">
      <c r="B31" s="6" t="s">
        <v>26</v>
      </c>
      <c r="C31" s="16">
        <v>581046</v>
      </c>
      <c r="D31" s="16">
        <v>102687</v>
      </c>
      <c r="E31" s="37">
        <v>420326</v>
      </c>
      <c r="F31" s="38">
        <v>67570</v>
      </c>
      <c r="G31" s="16">
        <f t="shared" si="7"/>
        <v>-478359</v>
      </c>
      <c r="H31" s="29">
        <f t="shared" si="8"/>
        <v>-352756</v>
      </c>
      <c r="I31" s="13">
        <f aca="true" t="shared" si="9" ref="I31:J33">(E31-C31)/C31*100</f>
        <v>-27.66046061757589</v>
      </c>
      <c r="J31" s="64">
        <f t="shared" si="9"/>
        <v>-34.198097130113844</v>
      </c>
      <c r="K31" s="14">
        <f>(H31-G31)/G31*100</f>
        <v>-26.257057983648263</v>
      </c>
      <c r="L31" s="26">
        <f t="shared" si="1"/>
        <v>4.524041080700657E-05</v>
      </c>
    </row>
    <row r="32" spans="2:12" ht="26.25" customHeight="1" thickBot="1">
      <c r="B32" s="136" t="s">
        <v>68</v>
      </c>
      <c r="C32" s="137">
        <f>SUM(C9:C11,C25:C31)</f>
        <v>195475895</v>
      </c>
      <c r="D32" s="137">
        <f>SUM(D9:D11,D25:D31)</f>
        <v>1372440648</v>
      </c>
      <c r="E32" s="138">
        <f>SUM(E9:E11,E25:E31)</f>
        <v>214628277</v>
      </c>
      <c r="F32" s="139">
        <f>SUM(F9:F11,F25:F31)</f>
        <v>1493576181</v>
      </c>
      <c r="G32" s="140">
        <f t="shared" si="7"/>
        <v>1176964753</v>
      </c>
      <c r="H32" s="141">
        <f t="shared" si="8"/>
        <v>1278947904</v>
      </c>
      <c r="I32" s="142">
        <f t="shared" si="9"/>
        <v>9.797822897805379</v>
      </c>
      <c r="J32" s="143">
        <f t="shared" si="9"/>
        <v>8.826285725107729</v>
      </c>
      <c r="K32" s="144">
        <f>(H32-G32)/G32*100</f>
        <v>8.664928218118014</v>
      </c>
      <c r="L32" s="58"/>
    </row>
    <row r="33" spans="2:12" ht="26.25" customHeight="1" thickBot="1">
      <c r="B33" s="7" t="s">
        <v>5</v>
      </c>
      <c r="C33" s="8">
        <v>7098361634</v>
      </c>
      <c r="D33" s="8">
        <v>12823350083</v>
      </c>
      <c r="E33" s="51">
        <v>7873239696</v>
      </c>
      <c r="F33" s="8">
        <v>13651118623</v>
      </c>
      <c r="G33" s="45">
        <f t="shared" si="7"/>
        <v>5724988449</v>
      </c>
      <c r="H33" s="53">
        <f t="shared" si="8"/>
        <v>5777878927</v>
      </c>
      <c r="I33" s="55">
        <f t="shared" si="9"/>
        <v>10.916294519124806</v>
      </c>
      <c r="J33" s="55">
        <f t="shared" si="9"/>
        <v>6.455166041964168</v>
      </c>
      <c r="K33" s="56">
        <f>(H33-G33)/G33*100</f>
        <v>0.9238530081093618</v>
      </c>
      <c r="L33" s="59"/>
    </row>
    <row r="34" spans="2:12" ht="26.25" customHeight="1" thickBot="1">
      <c r="B34" s="46" t="s">
        <v>69</v>
      </c>
      <c r="C34" s="47">
        <f aca="true" t="shared" si="10" ref="C34:H34">C32/C33*100</f>
        <v>2.7538170789115926</v>
      </c>
      <c r="D34" s="47">
        <f t="shared" si="10"/>
        <v>10.702668484575288</v>
      </c>
      <c r="E34" s="52">
        <f t="shared" si="10"/>
        <v>2.7260477933758565</v>
      </c>
      <c r="F34" s="47">
        <f t="shared" si="10"/>
        <v>10.941053420219774</v>
      </c>
      <c r="G34" s="48">
        <f t="shared" si="10"/>
        <v>20.558377776388067</v>
      </c>
      <c r="H34" s="54">
        <f t="shared" si="10"/>
        <v>22.135249287129966</v>
      </c>
      <c r="I34" s="47"/>
      <c r="J34" s="47"/>
      <c r="K34" s="57"/>
      <c r="L34" s="49"/>
    </row>
    <row r="35" spans="2:11" ht="12.75">
      <c r="B35" s="50"/>
      <c r="C35" s="50"/>
      <c r="D35" s="50"/>
      <c r="E35" s="50"/>
      <c r="F35" s="50"/>
      <c r="G35" s="50"/>
      <c r="H35" s="50"/>
      <c r="I35" s="50"/>
      <c r="J35" s="50"/>
      <c r="K35" s="50"/>
    </row>
    <row r="37" spans="3:6" ht="12.75">
      <c r="C37" s="20"/>
      <c r="D37" s="20"/>
      <c r="E37" s="20"/>
      <c r="F37" s="63"/>
    </row>
  </sheetData>
  <sheetProtection/>
  <mergeCells count="10">
    <mergeCell ref="G7:H7"/>
    <mergeCell ref="I7:K7"/>
    <mergeCell ref="L7:L8"/>
    <mergeCell ref="B3:K3"/>
    <mergeCell ref="B2:K2"/>
    <mergeCell ref="B4:K4"/>
    <mergeCell ref="B5:K5"/>
    <mergeCell ref="B7:B8"/>
    <mergeCell ref="C7:D7"/>
    <mergeCell ref="E7:F7"/>
  </mergeCells>
  <printOptions/>
  <pageMargins left="0" right="0" top="0" bottom="0" header="0" footer="0"/>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25" t="s">
        <v>70</v>
      </c>
      <c r="C2" s="125"/>
      <c r="D2" s="125"/>
      <c r="E2" s="125"/>
      <c r="F2" s="125"/>
      <c r="G2" s="125"/>
      <c r="H2" s="125"/>
      <c r="I2" s="125"/>
      <c r="J2" s="125"/>
      <c r="K2" s="125"/>
    </row>
    <row r="3" spans="2:11" ht="15.75" customHeight="1">
      <c r="B3" s="123" t="s">
        <v>81</v>
      </c>
      <c r="C3" s="123"/>
      <c r="D3" s="123"/>
      <c r="E3" s="123"/>
      <c r="F3" s="123"/>
      <c r="G3" s="123"/>
      <c r="H3" s="123"/>
      <c r="I3" s="123"/>
      <c r="J3" s="123"/>
      <c r="K3" s="123"/>
    </row>
    <row r="4" spans="2:11" ht="15.75" customHeight="1">
      <c r="B4" s="124" t="s">
        <v>78</v>
      </c>
      <c r="C4" s="124"/>
      <c r="D4" s="124"/>
      <c r="E4" s="124"/>
      <c r="F4" s="124"/>
      <c r="G4" s="124"/>
      <c r="H4" s="124"/>
      <c r="I4" s="124"/>
      <c r="J4" s="124"/>
      <c r="K4" s="124"/>
    </row>
    <row r="5" spans="2:11" ht="15.75" customHeight="1">
      <c r="B5" s="124" t="s">
        <v>77</v>
      </c>
      <c r="C5" s="124"/>
      <c r="D5" s="124"/>
      <c r="E5" s="124"/>
      <c r="F5" s="124"/>
      <c r="G5" s="124"/>
      <c r="H5" s="124"/>
      <c r="I5" s="124"/>
      <c r="J5" s="124"/>
      <c r="K5" s="124"/>
    </row>
    <row r="6" spans="2:6" ht="6.75" customHeight="1" thickBot="1">
      <c r="B6" s="3"/>
      <c r="C6" s="3"/>
      <c r="D6" s="3"/>
      <c r="E6" s="3"/>
      <c r="F6" s="3"/>
    </row>
    <row r="7" spans="2:12" ht="16.5" customHeight="1" thickBot="1">
      <c r="B7" s="83" t="s">
        <v>0</v>
      </c>
      <c r="C7" s="85">
        <v>2016</v>
      </c>
      <c r="D7" s="85"/>
      <c r="E7" s="86" t="s">
        <v>32</v>
      </c>
      <c r="F7" s="87"/>
      <c r="G7" s="78" t="s">
        <v>1</v>
      </c>
      <c r="H7" s="79"/>
      <c r="I7" s="78" t="s">
        <v>2</v>
      </c>
      <c r="J7" s="80"/>
      <c r="K7" s="79"/>
      <c r="L7" s="81" t="s">
        <v>33</v>
      </c>
    </row>
    <row r="8" spans="2:12" ht="15.75" customHeight="1" thickBot="1">
      <c r="B8" s="84"/>
      <c r="C8" s="4" t="s">
        <v>3</v>
      </c>
      <c r="D8" s="4" t="s">
        <v>4</v>
      </c>
      <c r="E8" s="41" t="s">
        <v>3</v>
      </c>
      <c r="F8" s="42" t="s">
        <v>4</v>
      </c>
      <c r="G8" s="43">
        <v>2016</v>
      </c>
      <c r="H8" s="30">
        <v>2017</v>
      </c>
      <c r="I8" s="43" t="s">
        <v>3</v>
      </c>
      <c r="J8" s="44" t="s">
        <v>4</v>
      </c>
      <c r="K8" s="42" t="s">
        <v>1</v>
      </c>
      <c r="L8" s="82"/>
    </row>
    <row r="9" spans="2:12" s="15" customFormat="1" ht="24" customHeight="1">
      <c r="B9" s="5" t="s">
        <v>6</v>
      </c>
      <c r="C9" s="12">
        <v>149528819</v>
      </c>
      <c r="D9" s="12">
        <v>16035724</v>
      </c>
      <c r="E9" s="33">
        <v>87225536</v>
      </c>
      <c r="F9" s="34">
        <v>11280658</v>
      </c>
      <c r="G9" s="12">
        <f>D9-C9</f>
        <v>-133493095</v>
      </c>
      <c r="H9" s="22">
        <f>F9-E9</f>
        <v>-75944878</v>
      </c>
      <c r="I9" s="13">
        <f aca="true" t="shared" si="0" ref="I9:J24">(E9-C9)/C9*100</f>
        <v>-41.666404788497665</v>
      </c>
      <c r="J9" s="31">
        <f t="shared" si="0"/>
        <v>-29.652954865025116</v>
      </c>
      <c r="K9" s="14">
        <f>(H9-G9)/G9*100</f>
        <v>-43.10950839816846</v>
      </c>
      <c r="L9" s="25">
        <f aca="true" t="shared" si="1" ref="L9:L31">F9/$F$32</f>
        <v>0.0019403029907500843</v>
      </c>
    </row>
    <row r="10" spans="2:12" s="15" customFormat="1" ht="24" customHeight="1">
      <c r="B10" s="5" t="s">
        <v>7</v>
      </c>
      <c r="C10" s="12">
        <v>611433</v>
      </c>
      <c r="D10" s="12">
        <v>189252</v>
      </c>
      <c r="E10" s="33">
        <v>1035792</v>
      </c>
      <c r="F10" s="34">
        <v>134962</v>
      </c>
      <c r="G10" s="12">
        <f aca="true" t="shared" si="2" ref="G10:G33">D10-C10</f>
        <v>-422181</v>
      </c>
      <c r="H10" s="22">
        <f aca="true" t="shared" si="3" ref="H10:H33">F10-E10</f>
        <v>-900830</v>
      </c>
      <c r="I10" s="13">
        <f t="shared" si="0"/>
        <v>69.40400665322284</v>
      </c>
      <c r="J10" s="31">
        <f>(F10-D10)/D10*100</f>
        <v>-28.686618899668165</v>
      </c>
      <c r="K10" s="14">
        <f>(H10-G10)/G10*100</f>
        <v>113.37530585222926</v>
      </c>
      <c r="L10" s="26">
        <f t="shared" si="1"/>
        <v>2.321382070421893E-05</v>
      </c>
    </row>
    <row r="11" spans="2:12" s="15" customFormat="1" ht="24" customHeight="1">
      <c r="B11" s="5" t="s">
        <v>8</v>
      </c>
      <c r="C11" s="12">
        <v>675553356</v>
      </c>
      <c r="D11" s="12">
        <v>5433422259</v>
      </c>
      <c r="E11" s="33">
        <v>720610399</v>
      </c>
      <c r="F11" s="34">
        <v>5791017973</v>
      </c>
      <c r="G11" s="12">
        <f t="shared" si="2"/>
        <v>4757868903</v>
      </c>
      <c r="H11" s="22">
        <f t="shared" si="3"/>
        <v>5070407574</v>
      </c>
      <c r="I11" s="13">
        <f t="shared" si="0"/>
        <v>6.669649791511064</v>
      </c>
      <c r="J11" s="31">
        <f t="shared" si="0"/>
        <v>6.58140849273537</v>
      </c>
      <c r="K11" s="14">
        <f>(H11-G11)/G11*100</f>
        <v>6.568879415801759</v>
      </c>
      <c r="L11" s="26">
        <f t="shared" si="1"/>
        <v>0.9960703970016103</v>
      </c>
    </row>
    <row r="12" spans="2:12" ht="19.5" customHeight="1">
      <c r="B12" s="11" t="s">
        <v>9</v>
      </c>
      <c r="C12" s="17">
        <v>36070244</v>
      </c>
      <c r="D12" s="17">
        <v>397570169</v>
      </c>
      <c r="E12" s="35">
        <v>30308278</v>
      </c>
      <c r="F12" s="36">
        <v>408537889</v>
      </c>
      <c r="G12" s="17">
        <f t="shared" si="2"/>
        <v>361499925</v>
      </c>
      <c r="H12" s="23">
        <f t="shared" si="3"/>
        <v>378229611</v>
      </c>
      <c r="I12" s="18">
        <f t="shared" si="0"/>
        <v>-15.974291718126443</v>
      </c>
      <c r="J12" s="32">
        <f>(F12-D12)/D12*100</f>
        <v>2.7586878632234604</v>
      </c>
      <c r="K12" s="19">
        <f>(H12-G12)/G12*100</f>
        <v>4.627853242293204</v>
      </c>
      <c r="L12" s="27">
        <f t="shared" si="1"/>
        <v>0.07026959667259002</v>
      </c>
    </row>
    <row r="13" spans="2:12" ht="19.5" customHeight="1">
      <c r="B13" s="11" t="s">
        <v>10</v>
      </c>
      <c r="C13" s="17">
        <v>27434003</v>
      </c>
      <c r="D13" s="17">
        <v>359018488</v>
      </c>
      <c r="E13" s="35">
        <v>26988940</v>
      </c>
      <c r="F13" s="36">
        <v>347643582</v>
      </c>
      <c r="G13" s="17">
        <f t="shared" si="2"/>
        <v>331584485</v>
      </c>
      <c r="H13" s="23">
        <f t="shared" si="3"/>
        <v>320654642</v>
      </c>
      <c r="I13" s="18">
        <f t="shared" si="0"/>
        <v>-1.6223042623418826</v>
      </c>
      <c r="J13" s="32">
        <f t="shared" si="0"/>
        <v>-3.1683343282310297</v>
      </c>
      <c r="K13" s="19">
        <f aca="true" t="shared" si="4" ref="K13:K27">(H13-G13)/G13*100</f>
        <v>-3.296246807205108</v>
      </c>
      <c r="L13" s="27">
        <f t="shared" si="1"/>
        <v>0.059795614925093214</v>
      </c>
    </row>
    <row r="14" spans="2:12" ht="19.5" customHeight="1">
      <c r="B14" s="11" t="s">
        <v>11</v>
      </c>
      <c r="C14" s="17">
        <v>43329577</v>
      </c>
      <c r="D14" s="17">
        <v>21082822</v>
      </c>
      <c r="E14" s="35">
        <v>40886370</v>
      </c>
      <c r="F14" s="36">
        <v>19959713</v>
      </c>
      <c r="G14" s="17">
        <f t="shared" si="2"/>
        <v>-22246755</v>
      </c>
      <c r="H14" s="23">
        <f t="shared" si="3"/>
        <v>-20926657</v>
      </c>
      <c r="I14" s="18">
        <f t="shared" si="0"/>
        <v>-5.63865878496806</v>
      </c>
      <c r="J14" s="32">
        <f t="shared" si="0"/>
        <v>-5.327128408141946</v>
      </c>
      <c r="K14" s="19">
        <f t="shared" si="4"/>
        <v>-5.933890133639715</v>
      </c>
      <c r="L14" s="27">
        <f t="shared" si="1"/>
        <v>0.00343312338947013</v>
      </c>
    </row>
    <row r="15" spans="2:12" ht="19.5" customHeight="1">
      <c r="B15" s="11" t="s">
        <v>27</v>
      </c>
      <c r="C15" s="17">
        <v>11990412</v>
      </c>
      <c r="D15" s="17">
        <v>129170</v>
      </c>
      <c r="E15" s="35">
        <v>24692274</v>
      </c>
      <c r="F15" s="36">
        <v>138212</v>
      </c>
      <c r="G15" s="17">
        <f>D15-C15</f>
        <v>-11861242</v>
      </c>
      <c r="H15" s="23">
        <f>F15-E15</f>
        <v>-24554062</v>
      </c>
      <c r="I15" s="18">
        <f>(E15-C15)/C15*100</f>
        <v>105.9334908591965</v>
      </c>
      <c r="J15" s="32">
        <f>(F15-D15)/D15*100</f>
        <v>7.000077417356971</v>
      </c>
      <c r="K15" s="19">
        <f>(H15-G15)/G15*100</f>
        <v>107.01088469487428</v>
      </c>
      <c r="L15" s="27">
        <f t="shared" si="1"/>
        <v>2.377282929396057E-05</v>
      </c>
    </row>
    <row r="16" spans="2:12" ht="19.5" customHeight="1">
      <c r="B16" s="11" t="s">
        <v>12</v>
      </c>
      <c r="C16" s="17">
        <v>48272714</v>
      </c>
      <c r="D16" s="17">
        <v>162879644</v>
      </c>
      <c r="E16" s="35">
        <v>66793841</v>
      </c>
      <c r="F16" s="36">
        <v>181420724</v>
      </c>
      <c r="G16" s="17">
        <f t="shared" si="2"/>
        <v>114606930</v>
      </c>
      <c r="H16" s="23">
        <f t="shared" si="3"/>
        <v>114626883</v>
      </c>
      <c r="I16" s="18">
        <f t="shared" si="0"/>
        <v>38.36769360015681</v>
      </c>
      <c r="J16" s="32">
        <f t="shared" si="0"/>
        <v>11.383300911438631</v>
      </c>
      <c r="K16" s="19">
        <f t="shared" si="4"/>
        <v>0.017409941964242476</v>
      </c>
      <c r="L16" s="27">
        <f t="shared" si="1"/>
        <v>0.031204844022506985</v>
      </c>
    </row>
    <row r="17" spans="2:12" ht="19.5" customHeight="1">
      <c r="B17" s="11" t="s">
        <v>13</v>
      </c>
      <c r="C17" s="17">
        <v>84717636</v>
      </c>
      <c r="D17" s="17">
        <v>122068909</v>
      </c>
      <c r="E17" s="35">
        <v>82236932</v>
      </c>
      <c r="F17" s="36">
        <v>85194614</v>
      </c>
      <c r="G17" s="17">
        <f t="shared" si="2"/>
        <v>37351273</v>
      </c>
      <c r="H17" s="23">
        <f t="shared" si="3"/>
        <v>2957682</v>
      </c>
      <c r="I17" s="18">
        <f t="shared" si="0"/>
        <v>-2.928202576379728</v>
      </c>
      <c r="J17" s="32">
        <f t="shared" si="0"/>
        <v>-30.207769776987192</v>
      </c>
      <c r="K17" s="19">
        <f t="shared" si="4"/>
        <v>-92.08144257894504</v>
      </c>
      <c r="L17" s="27">
        <f t="shared" si="1"/>
        <v>0.014653698777145714</v>
      </c>
    </row>
    <row r="18" spans="2:12" ht="19.5" customHeight="1">
      <c r="B18" s="11" t="s">
        <v>14</v>
      </c>
      <c r="C18" s="17">
        <v>22301384</v>
      </c>
      <c r="D18" s="17">
        <v>670893894</v>
      </c>
      <c r="E18" s="35">
        <v>20078432</v>
      </c>
      <c r="F18" s="36">
        <v>662240640</v>
      </c>
      <c r="G18" s="17">
        <f t="shared" si="2"/>
        <v>648592510</v>
      </c>
      <c r="H18" s="23">
        <f t="shared" si="3"/>
        <v>642162208</v>
      </c>
      <c r="I18" s="18">
        <f t="shared" si="0"/>
        <v>-9.967775990942984</v>
      </c>
      <c r="J18" s="32">
        <f t="shared" si="0"/>
        <v>-1.2898096222649478</v>
      </c>
      <c r="K18" s="19">
        <f t="shared" si="4"/>
        <v>-0.9914240298581308</v>
      </c>
      <c r="L18" s="27">
        <f t="shared" si="1"/>
        <v>0.11390714038030848</v>
      </c>
    </row>
    <row r="19" spans="2:12" ht="19.5" customHeight="1">
      <c r="B19" s="11" t="s">
        <v>15</v>
      </c>
      <c r="C19" s="17">
        <v>21361896</v>
      </c>
      <c r="D19" s="17">
        <v>133183835</v>
      </c>
      <c r="E19" s="35">
        <v>30620531</v>
      </c>
      <c r="F19" s="36">
        <v>157134137</v>
      </c>
      <c r="G19" s="17">
        <f t="shared" si="2"/>
        <v>111821939</v>
      </c>
      <c r="H19" s="23">
        <f t="shared" si="3"/>
        <v>126513606</v>
      </c>
      <c r="I19" s="18">
        <f t="shared" si="0"/>
        <v>43.341822280194606</v>
      </c>
      <c r="J19" s="32">
        <f t="shared" si="0"/>
        <v>17.982889590166852</v>
      </c>
      <c r="K19" s="19">
        <f t="shared" si="4"/>
        <v>13.138447724466662</v>
      </c>
      <c r="L19" s="27">
        <f t="shared" si="1"/>
        <v>0.02702748686912</v>
      </c>
    </row>
    <row r="20" spans="2:12" ht="19.5" customHeight="1">
      <c r="B20" s="11" t="s">
        <v>16</v>
      </c>
      <c r="C20" s="17">
        <v>59187878</v>
      </c>
      <c r="D20" s="17">
        <v>156485876</v>
      </c>
      <c r="E20" s="35">
        <v>65472504</v>
      </c>
      <c r="F20" s="36">
        <v>177358630</v>
      </c>
      <c r="G20" s="17">
        <f t="shared" si="2"/>
        <v>97297998</v>
      </c>
      <c r="H20" s="23">
        <f t="shared" si="3"/>
        <v>111886126</v>
      </c>
      <c r="I20" s="18">
        <f t="shared" si="0"/>
        <v>10.618096496042652</v>
      </c>
      <c r="J20" s="32">
        <f t="shared" si="0"/>
        <v>13.338426785558589</v>
      </c>
      <c r="K20" s="19">
        <f t="shared" si="4"/>
        <v>14.993245801419263</v>
      </c>
      <c r="L20" s="27">
        <f t="shared" si="1"/>
        <v>0.03050615311840299</v>
      </c>
    </row>
    <row r="21" spans="2:12" ht="19.5" customHeight="1">
      <c r="B21" s="11" t="s">
        <v>17</v>
      </c>
      <c r="C21" s="17">
        <v>53018250</v>
      </c>
      <c r="D21" s="17">
        <v>189322925</v>
      </c>
      <c r="E21" s="35">
        <v>40937267</v>
      </c>
      <c r="F21" s="36">
        <v>187664592</v>
      </c>
      <c r="G21" s="17">
        <f t="shared" si="2"/>
        <v>136304675</v>
      </c>
      <c r="H21" s="23">
        <f t="shared" si="3"/>
        <v>146727325</v>
      </c>
      <c r="I21" s="18">
        <f t="shared" si="0"/>
        <v>-22.786461265696246</v>
      </c>
      <c r="J21" s="32">
        <f t="shared" si="0"/>
        <v>-0.8759282585561152</v>
      </c>
      <c r="K21" s="19">
        <f t="shared" si="4"/>
        <v>7.646582921678951</v>
      </c>
      <c r="L21" s="27">
        <f t="shared" si="1"/>
        <v>0.032278805821034054</v>
      </c>
    </row>
    <row r="22" spans="2:12" ht="19.5" customHeight="1">
      <c r="B22" s="11" t="s">
        <v>18</v>
      </c>
      <c r="C22" s="17">
        <v>210474328</v>
      </c>
      <c r="D22" s="17">
        <v>1725991297</v>
      </c>
      <c r="E22" s="35">
        <v>218611264</v>
      </c>
      <c r="F22" s="36">
        <v>1861346888</v>
      </c>
      <c r="G22" s="17">
        <f t="shared" si="2"/>
        <v>1515516969</v>
      </c>
      <c r="H22" s="23">
        <f t="shared" si="3"/>
        <v>1642735624</v>
      </c>
      <c r="I22" s="18">
        <f t="shared" si="0"/>
        <v>3.8659992775936076</v>
      </c>
      <c r="J22" s="32">
        <f t="shared" si="0"/>
        <v>7.842194293520821</v>
      </c>
      <c r="K22" s="19">
        <f t="shared" si="4"/>
        <v>8.3944065030129</v>
      </c>
      <c r="L22" s="27">
        <f t="shared" si="1"/>
        <v>0.32015658427103827</v>
      </c>
    </row>
    <row r="23" spans="2:12" ht="19.5" customHeight="1">
      <c r="B23" s="11" t="s">
        <v>19</v>
      </c>
      <c r="C23" s="17">
        <v>23015977</v>
      </c>
      <c r="D23" s="17">
        <v>1371531907</v>
      </c>
      <c r="E23" s="35">
        <v>38655734</v>
      </c>
      <c r="F23" s="36">
        <v>1582243335</v>
      </c>
      <c r="G23" s="17">
        <f t="shared" si="2"/>
        <v>1348515930</v>
      </c>
      <c r="H23" s="23">
        <f t="shared" si="3"/>
        <v>1543587601</v>
      </c>
      <c r="I23" s="18">
        <f t="shared" si="0"/>
        <v>67.95174065389446</v>
      </c>
      <c r="J23" s="32">
        <f t="shared" si="0"/>
        <v>15.363217357509132</v>
      </c>
      <c r="K23" s="19">
        <f t="shared" si="4"/>
        <v>14.465655663407698</v>
      </c>
      <c r="L23" s="27">
        <f t="shared" si="1"/>
        <v>0.27215003548506544</v>
      </c>
    </row>
    <row r="24" spans="2:12" ht="19.5" customHeight="1">
      <c r="B24" s="11" t="s">
        <v>20</v>
      </c>
      <c r="C24" s="17">
        <v>34379057</v>
      </c>
      <c r="D24" s="17">
        <v>123263323</v>
      </c>
      <c r="E24" s="35">
        <v>34328032</v>
      </c>
      <c r="F24" s="36">
        <v>120135017</v>
      </c>
      <c r="G24" s="17">
        <f t="shared" si="2"/>
        <v>88884266</v>
      </c>
      <c r="H24" s="23">
        <f t="shared" si="3"/>
        <v>85806985</v>
      </c>
      <c r="I24" s="18">
        <f t="shared" si="0"/>
        <v>-0.14841884697419128</v>
      </c>
      <c r="J24" s="32">
        <f t="shared" si="0"/>
        <v>-2.537904969509868</v>
      </c>
      <c r="K24" s="19">
        <f t="shared" si="4"/>
        <v>-3.4621211812673343</v>
      </c>
      <c r="L24" s="27">
        <f t="shared" si="1"/>
        <v>0.02066354044054099</v>
      </c>
    </row>
    <row r="25" spans="2:12" ht="19.5" customHeight="1">
      <c r="B25" s="5" t="s">
        <v>28</v>
      </c>
      <c r="C25" s="12">
        <v>0</v>
      </c>
      <c r="D25" s="12">
        <v>0</v>
      </c>
      <c r="E25" s="33">
        <v>0</v>
      </c>
      <c r="F25" s="34">
        <v>0</v>
      </c>
      <c r="G25" s="12">
        <f t="shared" si="2"/>
        <v>0</v>
      </c>
      <c r="H25" s="22">
        <f t="shared" si="3"/>
        <v>0</v>
      </c>
      <c r="I25" s="60" t="s">
        <v>29</v>
      </c>
      <c r="J25" s="61" t="s">
        <v>29</v>
      </c>
      <c r="K25" s="62" t="s">
        <v>29</v>
      </c>
      <c r="L25" s="26">
        <f t="shared" si="1"/>
        <v>0</v>
      </c>
    </row>
    <row r="26" spans="2:12" s="15" customFormat="1" ht="24" customHeight="1">
      <c r="B26" s="5" t="s">
        <v>21</v>
      </c>
      <c r="C26" s="12">
        <v>12076643</v>
      </c>
      <c r="D26" s="12">
        <v>118315</v>
      </c>
      <c r="E26" s="33">
        <v>12415699</v>
      </c>
      <c r="F26" s="34">
        <v>21411</v>
      </c>
      <c r="G26" s="12">
        <f t="shared" si="2"/>
        <v>-11958328</v>
      </c>
      <c r="H26" s="22">
        <f t="shared" si="3"/>
        <v>-12394288</v>
      </c>
      <c r="I26" s="13">
        <f>(E26-C26)/C26*100</f>
        <v>2.807535173474947</v>
      </c>
      <c r="J26" s="31">
        <f>(F26-D26)/D26*100</f>
        <v>-81.90339348349744</v>
      </c>
      <c r="K26" s="14">
        <f t="shared" si="4"/>
        <v>3.645660162524393</v>
      </c>
      <c r="L26" s="26">
        <f t="shared" si="1"/>
        <v>3.682748589217939E-06</v>
      </c>
    </row>
    <row r="27" spans="2:12" s="15" customFormat="1" ht="24" customHeight="1">
      <c r="B27" s="5" t="s">
        <v>22</v>
      </c>
      <c r="C27" s="12">
        <v>1140625</v>
      </c>
      <c r="D27" s="12">
        <v>7520322</v>
      </c>
      <c r="E27" s="33">
        <v>2100686</v>
      </c>
      <c r="F27" s="34">
        <v>6028481</v>
      </c>
      <c r="G27" s="12">
        <f t="shared" si="2"/>
        <v>6379697</v>
      </c>
      <c r="H27" s="22">
        <f t="shared" si="3"/>
        <v>3927795</v>
      </c>
      <c r="I27" s="13">
        <f>(E27-C27)/C27*100</f>
        <v>84.16973150684932</v>
      </c>
      <c r="J27" s="31">
        <f>(F27-D27)/D27*100</f>
        <v>-19.837461746983706</v>
      </c>
      <c r="K27" s="14">
        <f t="shared" si="4"/>
        <v>-38.432891091849655</v>
      </c>
      <c r="L27" s="26">
        <f t="shared" si="1"/>
        <v>0.00103691466525978</v>
      </c>
    </row>
    <row r="28" spans="2:12" s="15" customFormat="1" ht="24" customHeight="1">
      <c r="B28" s="5" t="s">
        <v>23</v>
      </c>
      <c r="C28" s="12">
        <v>4344</v>
      </c>
      <c r="D28" s="12">
        <v>70526</v>
      </c>
      <c r="E28" s="33">
        <v>3840</v>
      </c>
      <c r="F28" s="34">
        <v>69319</v>
      </c>
      <c r="G28" s="12">
        <f t="shared" si="2"/>
        <v>66182</v>
      </c>
      <c r="H28" s="22">
        <f t="shared" si="3"/>
        <v>65479</v>
      </c>
      <c r="I28" s="13">
        <f>(E28-C28)/C28*100</f>
        <v>-11.602209944751381</v>
      </c>
      <c r="J28" s="31">
        <f>(F28-D28)/D28*100</f>
        <v>-1.711425573547344</v>
      </c>
      <c r="K28" s="14">
        <f>(H28-G28)/G28*100</f>
        <v>-1.0622223565319877</v>
      </c>
      <c r="L28" s="26">
        <f t="shared" si="1"/>
        <v>1.1923051209938738E-05</v>
      </c>
    </row>
    <row r="29" spans="2:12" s="15" customFormat="1" ht="24" customHeight="1">
      <c r="B29" s="5" t="s">
        <v>24</v>
      </c>
      <c r="C29" s="12">
        <v>1395212</v>
      </c>
      <c r="D29" s="12">
        <v>3173059</v>
      </c>
      <c r="E29" s="33">
        <v>2497501</v>
      </c>
      <c r="F29" s="34">
        <v>5100490</v>
      </c>
      <c r="G29" s="12">
        <f t="shared" si="2"/>
        <v>1777847</v>
      </c>
      <c r="H29" s="22">
        <f t="shared" si="3"/>
        <v>2602989</v>
      </c>
      <c r="I29" s="13">
        <f>(E29-C29)/C29*100</f>
        <v>79.0051261026998</v>
      </c>
      <c r="J29" s="31">
        <f>(F29-D29)/D29*100</f>
        <v>60.74362310943477</v>
      </c>
      <c r="K29" s="14">
        <f>(H29-G29)/G29*100</f>
        <v>46.41243031599457</v>
      </c>
      <c r="L29" s="26">
        <f t="shared" si="1"/>
        <v>0.0008772977605819534</v>
      </c>
    </row>
    <row r="30" spans="2:12" s="15" customFormat="1" ht="24" customHeight="1">
      <c r="B30" s="5" t="s">
        <v>25</v>
      </c>
      <c r="C30" s="12">
        <v>0</v>
      </c>
      <c r="D30" s="12">
        <v>0</v>
      </c>
      <c r="E30" s="33">
        <v>0</v>
      </c>
      <c r="F30" s="34">
        <v>0</v>
      </c>
      <c r="G30" s="12">
        <f t="shared" si="2"/>
        <v>0</v>
      </c>
      <c r="H30" s="22">
        <f t="shared" si="3"/>
        <v>0</v>
      </c>
      <c r="I30" s="60" t="s">
        <v>29</v>
      </c>
      <c r="J30" s="61" t="s">
        <v>29</v>
      </c>
      <c r="K30" s="62" t="s">
        <v>29</v>
      </c>
      <c r="L30" s="26">
        <f t="shared" si="1"/>
        <v>0</v>
      </c>
    </row>
    <row r="31" spans="2:12" s="15" customFormat="1" ht="24" customHeight="1" thickBot="1">
      <c r="B31" s="6" t="s">
        <v>26</v>
      </c>
      <c r="C31" s="16">
        <v>2259713</v>
      </c>
      <c r="D31" s="16">
        <v>247836</v>
      </c>
      <c r="E31" s="37">
        <v>2137962</v>
      </c>
      <c r="F31" s="38">
        <v>210857</v>
      </c>
      <c r="G31" s="16">
        <f t="shared" si="2"/>
        <v>-2011877</v>
      </c>
      <c r="H31" s="29">
        <f t="shared" si="3"/>
        <v>-1927105</v>
      </c>
      <c r="I31" s="13">
        <f aca="true" t="shared" si="5" ref="I31:J33">(E31-C31)/C31*100</f>
        <v>-5.38789660456881</v>
      </c>
      <c r="J31" s="31">
        <f t="shared" si="5"/>
        <v>-14.920754047031101</v>
      </c>
      <c r="K31" s="14">
        <f>(H31-G31)/G31*100</f>
        <v>-4.213577669012569</v>
      </c>
      <c r="L31" s="26">
        <f t="shared" si="1"/>
        <v>3.6267961294508754E-05</v>
      </c>
    </row>
    <row r="32" spans="2:12" ht="26.25" customHeight="1" thickBot="1">
      <c r="B32" s="126" t="s">
        <v>68</v>
      </c>
      <c r="C32" s="127">
        <f>SUM(C9:C11,C25:C31)</f>
        <v>842570145</v>
      </c>
      <c r="D32" s="127">
        <f>SUM(D9:D11,D25:D31)</f>
        <v>5460777293</v>
      </c>
      <c r="E32" s="128">
        <f>SUM(E9:E11,E25:E31)</f>
        <v>828027415</v>
      </c>
      <c r="F32" s="129">
        <f>SUM(F9:F11,F25:F31)</f>
        <v>5813864151</v>
      </c>
      <c r="G32" s="130">
        <f t="shared" si="2"/>
        <v>4618207148</v>
      </c>
      <c r="H32" s="131">
        <f t="shared" si="3"/>
        <v>4985836736</v>
      </c>
      <c r="I32" s="132">
        <f t="shared" si="5"/>
        <v>-1.7259963560659988</v>
      </c>
      <c r="J32" s="133">
        <f t="shared" si="5"/>
        <v>6.4658717807922885</v>
      </c>
      <c r="K32" s="134">
        <f>(H32-G32)/G32*100</f>
        <v>7.96043954328053</v>
      </c>
      <c r="L32" s="58"/>
    </row>
    <row r="33" spans="2:12" ht="26.25" customHeight="1" thickBot="1">
      <c r="B33" s="7" t="s">
        <v>30</v>
      </c>
      <c r="C33" s="8">
        <v>32574587114</v>
      </c>
      <c r="D33" s="8">
        <v>56142731217</v>
      </c>
      <c r="E33" s="51">
        <v>35242425634</v>
      </c>
      <c r="F33" s="8">
        <v>59881035277</v>
      </c>
      <c r="G33" s="45">
        <f t="shared" si="2"/>
        <v>23568144103</v>
      </c>
      <c r="H33" s="53">
        <f t="shared" si="3"/>
        <v>24638609643</v>
      </c>
      <c r="I33" s="55">
        <f t="shared" si="5"/>
        <v>8.189938097030886</v>
      </c>
      <c r="J33" s="55">
        <f t="shared" si="5"/>
        <v>6.658571784744314</v>
      </c>
      <c r="K33" s="56">
        <f>(H33-G33)/G33*100</f>
        <v>4.542001845040229</v>
      </c>
      <c r="L33" s="59"/>
    </row>
    <row r="34" spans="2:12" ht="26.25" customHeight="1" thickBot="1">
      <c r="B34" s="46" t="s">
        <v>71</v>
      </c>
      <c r="C34" s="47">
        <f aca="true" t="shared" si="6" ref="C34:H34">C32/C33*100</f>
        <v>2.586587335861819</v>
      </c>
      <c r="D34" s="47">
        <f t="shared" si="6"/>
        <v>9.726597147355164</v>
      </c>
      <c r="E34" s="52">
        <f t="shared" si="6"/>
        <v>2.3495187975970744</v>
      </c>
      <c r="F34" s="47">
        <f t="shared" si="6"/>
        <v>9.709024107726266</v>
      </c>
      <c r="G34" s="48">
        <f t="shared" si="6"/>
        <v>19.595124367099174</v>
      </c>
      <c r="H34" s="54">
        <f t="shared" si="6"/>
        <v>20.235868858844114</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B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22" t="s">
        <v>72</v>
      </c>
      <c r="C2" s="122"/>
      <c r="D2" s="122"/>
      <c r="E2" s="122"/>
      <c r="F2" s="122"/>
      <c r="G2" s="122"/>
      <c r="H2" s="122"/>
      <c r="I2" s="122"/>
      <c r="J2" s="122"/>
      <c r="K2" s="122"/>
    </row>
    <row r="3" spans="2:11" ht="15.75" customHeight="1">
      <c r="B3" s="123" t="s">
        <v>81</v>
      </c>
      <c r="C3" s="123"/>
      <c r="D3" s="123"/>
      <c r="E3" s="123"/>
      <c r="F3" s="123"/>
      <c r="G3" s="123"/>
      <c r="H3" s="123"/>
      <c r="I3" s="123"/>
      <c r="J3" s="123"/>
      <c r="K3" s="123"/>
    </row>
    <row r="4" spans="2:11" ht="15.75" customHeight="1">
      <c r="B4" s="124" t="s">
        <v>78</v>
      </c>
      <c r="C4" s="124"/>
      <c r="D4" s="124"/>
      <c r="E4" s="124"/>
      <c r="F4" s="124"/>
      <c r="G4" s="124"/>
      <c r="H4" s="124"/>
      <c r="I4" s="124"/>
      <c r="J4" s="124"/>
      <c r="K4" s="124"/>
    </row>
    <row r="5" spans="2:11" ht="15.75" customHeight="1">
      <c r="B5" s="124" t="s">
        <v>77</v>
      </c>
      <c r="C5" s="124"/>
      <c r="D5" s="124"/>
      <c r="E5" s="124"/>
      <c r="F5" s="124"/>
      <c r="G5" s="124"/>
      <c r="H5" s="124"/>
      <c r="I5" s="124"/>
      <c r="J5" s="124"/>
      <c r="K5" s="124"/>
    </row>
    <row r="6" spans="2:6" ht="6.75" customHeight="1" thickBot="1">
      <c r="B6" s="3"/>
      <c r="C6" s="3"/>
      <c r="D6" s="3"/>
      <c r="E6" s="3"/>
      <c r="F6" s="3"/>
    </row>
    <row r="7" spans="2:12" ht="16.5" customHeight="1" thickBot="1">
      <c r="B7" s="83" t="s">
        <v>0</v>
      </c>
      <c r="C7" s="85">
        <v>2016</v>
      </c>
      <c r="D7" s="85"/>
      <c r="E7" s="86" t="s">
        <v>32</v>
      </c>
      <c r="F7" s="87"/>
      <c r="G7" s="78" t="s">
        <v>1</v>
      </c>
      <c r="H7" s="79"/>
      <c r="I7" s="78" t="s">
        <v>2</v>
      </c>
      <c r="J7" s="80"/>
      <c r="K7" s="79"/>
      <c r="L7" s="81" t="s">
        <v>33</v>
      </c>
    </row>
    <row r="8" spans="2:12" ht="15.75" customHeight="1" thickBot="1">
      <c r="B8" s="84"/>
      <c r="C8" s="4" t="s">
        <v>3</v>
      </c>
      <c r="D8" s="4" t="s">
        <v>4</v>
      </c>
      <c r="E8" s="41" t="s">
        <v>3</v>
      </c>
      <c r="F8" s="42" t="s">
        <v>4</v>
      </c>
      <c r="G8" s="43">
        <v>2016</v>
      </c>
      <c r="H8" s="30">
        <v>2017</v>
      </c>
      <c r="I8" s="43" t="s">
        <v>3</v>
      </c>
      <c r="J8" s="44" t="s">
        <v>4</v>
      </c>
      <c r="K8" s="42" t="s">
        <v>1</v>
      </c>
      <c r="L8" s="82"/>
    </row>
    <row r="9" spans="2:12" s="15" customFormat="1" ht="24" customHeight="1">
      <c r="B9" s="5" t="s">
        <v>6</v>
      </c>
      <c r="C9" s="12">
        <v>728201466</v>
      </c>
      <c r="D9" s="12">
        <v>95173838</v>
      </c>
      <c r="E9" s="33">
        <v>662439969</v>
      </c>
      <c r="F9" s="34">
        <v>89164515</v>
      </c>
      <c r="G9" s="12">
        <f>D9-C9</f>
        <v>-633027628</v>
      </c>
      <c r="H9" s="22">
        <f>F9-E9</f>
        <v>-573275454</v>
      </c>
      <c r="I9" s="13">
        <f aca="true" t="shared" si="0" ref="I9:J24">(E9-C9)/C9*100</f>
        <v>-9.030673525175244</v>
      </c>
      <c r="J9" s="31">
        <f t="shared" si="0"/>
        <v>-6.31404924533988</v>
      </c>
      <c r="K9" s="14">
        <f>(H9-G9)/G9*100</f>
        <v>-9.439109978308876</v>
      </c>
      <c r="L9" s="25">
        <f aca="true" t="shared" si="1" ref="L9:L31">F9/$F$32</f>
        <v>0.002201791788295186</v>
      </c>
    </row>
    <row r="10" spans="2:12" s="15" customFormat="1" ht="24" customHeight="1">
      <c r="B10" s="5" t="s">
        <v>7</v>
      </c>
      <c r="C10" s="12">
        <v>573515275</v>
      </c>
      <c r="D10" s="12">
        <v>17662660</v>
      </c>
      <c r="E10" s="33">
        <v>1075244552</v>
      </c>
      <c r="F10" s="34">
        <v>26232320</v>
      </c>
      <c r="G10" s="12">
        <f aca="true" t="shared" si="2" ref="G10:G33">D10-C10</f>
        <v>-555852615</v>
      </c>
      <c r="H10" s="22">
        <f aca="true" t="shared" si="3" ref="H10:H33">F10-E10</f>
        <v>-1049012232</v>
      </c>
      <c r="I10" s="13">
        <f t="shared" si="0"/>
        <v>87.48315849128866</v>
      </c>
      <c r="J10" s="31">
        <f t="shared" si="0"/>
        <v>48.5185130665483</v>
      </c>
      <c r="K10" s="14">
        <f>(H10-G10)/G10*100</f>
        <v>88.72129116456526</v>
      </c>
      <c r="L10" s="26">
        <f t="shared" si="1"/>
        <v>0.0006477700996178981</v>
      </c>
    </row>
    <row r="11" spans="2:12" s="15" customFormat="1" ht="24" customHeight="1">
      <c r="B11" s="5" t="s">
        <v>8</v>
      </c>
      <c r="C11" s="12">
        <v>12026116908</v>
      </c>
      <c r="D11" s="12">
        <v>36488783969</v>
      </c>
      <c r="E11" s="33">
        <v>12668319161</v>
      </c>
      <c r="F11" s="34">
        <v>40131922917</v>
      </c>
      <c r="G11" s="12">
        <f t="shared" si="2"/>
        <v>24462667061</v>
      </c>
      <c r="H11" s="22">
        <f t="shared" si="3"/>
        <v>27463603756</v>
      </c>
      <c r="I11" s="13">
        <f t="shared" si="0"/>
        <v>5.340063279883759</v>
      </c>
      <c r="J11" s="31">
        <f t="shared" si="0"/>
        <v>9.98427064901676</v>
      </c>
      <c r="K11" s="14">
        <f>(H11-G11)/G11*100</f>
        <v>12.267414209239236</v>
      </c>
      <c r="L11" s="26">
        <f t="shared" si="1"/>
        <v>0.9910011659587448</v>
      </c>
    </row>
    <row r="12" spans="2:12" ht="19.5" customHeight="1">
      <c r="B12" s="11" t="s">
        <v>9</v>
      </c>
      <c r="C12" s="17">
        <v>246928869</v>
      </c>
      <c r="D12" s="17">
        <v>3745603960</v>
      </c>
      <c r="E12" s="35">
        <v>260153597</v>
      </c>
      <c r="F12" s="36">
        <v>3941815088</v>
      </c>
      <c r="G12" s="17">
        <f t="shared" si="2"/>
        <v>3498675091</v>
      </c>
      <c r="H12" s="23">
        <f t="shared" si="3"/>
        <v>3681661491</v>
      </c>
      <c r="I12" s="18">
        <f t="shared" si="0"/>
        <v>5.355683219040703</v>
      </c>
      <c r="J12" s="32">
        <f>(F12-D12)/D12*100</f>
        <v>5.238437648383947</v>
      </c>
      <c r="K12" s="19">
        <f>(H12-G12)/G12*100</f>
        <v>5.230162711327916</v>
      </c>
      <c r="L12" s="27">
        <f t="shared" si="1"/>
        <v>0.09733755734258707</v>
      </c>
    </row>
    <row r="13" spans="2:12" ht="19.5" customHeight="1">
      <c r="B13" s="11" t="s">
        <v>10</v>
      </c>
      <c r="C13" s="17">
        <v>288896467</v>
      </c>
      <c r="D13" s="17">
        <v>3825020717</v>
      </c>
      <c r="E13" s="35">
        <v>343644694</v>
      </c>
      <c r="F13" s="36">
        <v>3752842795</v>
      </c>
      <c r="G13" s="17">
        <f t="shared" si="2"/>
        <v>3536124250</v>
      </c>
      <c r="H13" s="23">
        <f t="shared" si="3"/>
        <v>3409198101</v>
      </c>
      <c r="I13" s="18">
        <f t="shared" si="0"/>
        <v>18.950812229905186</v>
      </c>
      <c r="J13" s="32">
        <f t="shared" si="0"/>
        <v>-1.8869942763763599</v>
      </c>
      <c r="K13" s="19">
        <f aca="true" t="shared" si="4" ref="K13:K27">(H13-G13)/G13*100</f>
        <v>-3.589414285994051</v>
      </c>
      <c r="L13" s="27">
        <f t="shared" si="1"/>
        <v>0.0926711534156133</v>
      </c>
    </row>
    <row r="14" spans="2:12" ht="19.5" customHeight="1">
      <c r="B14" s="11" t="s">
        <v>11</v>
      </c>
      <c r="C14" s="17">
        <v>498019033</v>
      </c>
      <c r="D14" s="17">
        <v>298191122</v>
      </c>
      <c r="E14" s="35">
        <v>532291470</v>
      </c>
      <c r="F14" s="36">
        <v>315242966</v>
      </c>
      <c r="G14" s="17">
        <f t="shared" si="2"/>
        <v>-199827911</v>
      </c>
      <c r="H14" s="23">
        <f t="shared" si="3"/>
        <v>-217048504</v>
      </c>
      <c r="I14" s="18">
        <f t="shared" si="0"/>
        <v>6.881752449007306</v>
      </c>
      <c r="J14" s="32">
        <f t="shared" si="0"/>
        <v>5.71842779410448</v>
      </c>
      <c r="K14" s="19">
        <f t="shared" si="4"/>
        <v>8.61771156682912</v>
      </c>
      <c r="L14" s="27">
        <f t="shared" si="1"/>
        <v>0.007784479889299218</v>
      </c>
    </row>
    <row r="15" spans="2:12" ht="19.5" customHeight="1">
      <c r="B15" s="11" t="s">
        <v>27</v>
      </c>
      <c r="C15" s="17">
        <v>387208383</v>
      </c>
      <c r="D15" s="17">
        <v>289102348</v>
      </c>
      <c r="E15" s="35">
        <v>433230830</v>
      </c>
      <c r="F15" s="36">
        <v>370234557</v>
      </c>
      <c r="G15" s="17">
        <f>D15-C15</f>
        <v>-98106035</v>
      </c>
      <c r="H15" s="23">
        <f>F15-E15</f>
        <v>-62996273</v>
      </c>
      <c r="I15" s="18">
        <f>(E15-C15)/C15*100</f>
        <v>11.88570522245124</v>
      </c>
      <c r="J15" s="32">
        <f>(F15-D15)/D15*100</f>
        <v>28.063490165773402</v>
      </c>
      <c r="K15" s="19">
        <f>(H15-G15)/G15*100</f>
        <v>-35.78756597389753</v>
      </c>
      <c r="L15" s="27">
        <f t="shared" si="1"/>
        <v>0.009142419575160656</v>
      </c>
    </row>
    <row r="16" spans="2:12" ht="19.5" customHeight="1">
      <c r="B16" s="11" t="s">
        <v>12</v>
      </c>
      <c r="C16" s="17">
        <v>891361290</v>
      </c>
      <c r="D16" s="17">
        <v>1646373548</v>
      </c>
      <c r="E16" s="35">
        <v>1010352634</v>
      </c>
      <c r="F16" s="36">
        <v>1685361030</v>
      </c>
      <c r="G16" s="17">
        <f t="shared" si="2"/>
        <v>755012258</v>
      </c>
      <c r="H16" s="23">
        <f t="shared" si="3"/>
        <v>675008396</v>
      </c>
      <c r="I16" s="18">
        <f t="shared" si="0"/>
        <v>13.349395507179809</v>
      </c>
      <c r="J16" s="32">
        <f t="shared" si="0"/>
        <v>2.3680823861244398</v>
      </c>
      <c r="K16" s="19">
        <f t="shared" si="4"/>
        <v>-10.596365973173379</v>
      </c>
      <c r="L16" s="27">
        <f t="shared" si="1"/>
        <v>0.04161761072963518</v>
      </c>
    </row>
    <row r="17" spans="2:12" ht="19.5" customHeight="1">
      <c r="B17" s="11" t="s">
        <v>13</v>
      </c>
      <c r="C17" s="17">
        <v>3932948587</v>
      </c>
      <c r="D17" s="17">
        <v>1936173709</v>
      </c>
      <c r="E17" s="35">
        <v>3709247461</v>
      </c>
      <c r="F17" s="36">
        <v>3992180894</v>
      </c>
      <c r="G17" s="17">
        <f t="shared" si="2"/>
        <v>-1996774878</v>
      </c>
      <c r="H17" s="23">
        <f t="shared" si="3"/>
        <v>282933433</v>
      </c>
      <c r="I17" s="18">
        <f t="shared" si="0"/>
        <v>-5.687873132626842</v>
      </c>
      <c r="J17" s="32">
        <f t="shared" si="0"/>
        <v>106.18919033157887</v>
      </c>
      <c r="K17" s="19">
        <f t="shared" si="4"/>
        <v>-114.1695208667384</v>
      </c>
      <c r="L17" s="27">
        <f t="shared" si="1"/>
        <v>0.0985812697999662</v>
      </c>
    </row>
    <row r="18" spans="2:12" ht="19.5" customHeight="1">
      <c r="B18" s="11" t="s">
        <v>14</v>
      </c>
      <c r="C18" s="17">
        <v>384780880</v>
      </c>
      <c r="D18" s="17">
        <v>1983668000</v>
      </c>
      <c r="E18" s="35">
        <v>420684147</v>
      </c>
      <c r="F18" s="36">
        <v>1969385404</v>
      </c>
      <c r="G18" s="17">
        <f t="shared" si="2"/>
        <v>1598887120</v>
      </c>
      <c r="H18" s="23">
        <f t="shared" si="3"/>
        <v>1548701257</v>
      </c>
      <c r="I18" s="18">
        <f t="shared" si="0"/>
        <v>9.330834473895896</v>
      </c>
      <c r="J18" s="32">
        <f t="shared" si="0"/>
        <v>-0.7200093967337277</v>
      </c>
      <c r="K18" s="19">
        <f t="shared" si="4"/>
        <v>-3.138799629582356</v>
      </c>
      <c r="L18" s="27">
        <f t="shared" si="1"/>
        <v>0.04863119157341457</v>
      </c>
    </row>
    <row r="19" spans="2:12" ht="19.5" customHeight="1">
      <c r="B19" s="11" t="s">
        <v>15</v>
      </c>
      <c r="C19" s="17">
        <v>600014703</v>
      </c>
      <c r="D19" s="17">
        <v>2302531737</v>
      </c>
      <c r="E19" s="35">
        <v>990327436</v>
      </c>
      <c r="F19" s="36">
        <v>2545974406</v>
      </c>
      <c r="G19" s="17">
        <f t="shared" si="2"/>
        <v>1702517034</v>
      </c>
      <c r="H19" s="23">
        <f t="shared" si="3"/>
        <v>1555646970</v>
      </c>
      <c r="I19" s="18">
        <f t="shared" si="0"/>
        <v>65.05052810347549</v>
      </c>
      <c r="J19" s="32">
        <f t="shared" si="0"/>
        <v>10.572825776429244</v>
      </c>
      <c r="K19" s="19">
        <f t="shared" si="4"/>
        <v>-8.626642850963687</v>
      </c>
      <c r="L19" s="27">
        <f t="shared" si="1"/>
        <v>0.06286924277377064</v>
      </c>
    </row>
    <row r="20" spans="2:12" ht="19.5" customHeight="1">
      <c r="B20" s="11" t="s">
        <v>16</v>
      </c>
      <c r="C20" s="17">
        <v>926995033</v>
      </c>
      <c r="D20" s="17">
        <v>1189966339</v>
      </c>
      <c r="E20" s="35">
        <v>894121969</v>
      </c>
      <c r="F20" s="36">
        <v>1192207400</v>
      </c>
      <c r="G20" s="17">
        <f t="shared" si="2"/>
        <v>262971306</v>
      </c>
      <c r="H20" s="23">
        <f t="shared" si="3"/>
        <v>298085431</v>
      </c>
      <c r="I20" s="18">
        <f t="shared" si="0"/>
        <v>-3.546196347310957</v>
      </c>
      <c r="J20" s="32">
        <f t="shared" si="0"/>
        <v>0.18832978098214928</v>
      </c>
      <c r="K20" s="19">
        <f t="shared" si="4"/>
        <v>13.352835156851675</v>
      </c>
      <c r="L20" s="27">
        <f t="shared" si="1"/>
        <v>0.029439878221338995</v>
      </c>
    </row>
    <row r="21" spans="2:12" ht="19.5" customHeight="1">
      <c r="B21" s="11" t="s">
        <v>17</v>
      </c>
      <c r="C21" s="17">
        <v>426985790</v>
      </c>
      <c r="D21" s="17">
        <v>1023015355</v>
      </c>
      <c r="E21" s="35">
        <v>390462986</v>
      </c>
      <c r="F21" s="36">
        <v>1043390763</v>
      </c>
      <c r="G21" s="17">
        <f t="shared" si="2"/>
        <v>596029565</v>
      </c>
      <c r="H21" s="23">
        <f t="shared" si="3"/>
        <v>652927777</v>
      </c>
      <c r="I21" s="18">
        <f t="shared" si="0"/>
        <v>-8.55363453664348</v>
      </c>
      <c r="J21" s="32">
        <f t="shared" si="0"/>
        <v>1.991701092306674</v>
      </c>
      <c r="K21" s="19">
        <f t="shared" si="4"/>
        <v>9.546206319480142</v>
      </c>
      <c r="L21" s="27">
        <f t="shared" si="1"/>
        <v>0.025765061515295052</v>
      </c>
    </row>
    <row r="22" spans="2:12" ht="19.5" customHeight="1">
      <c r="B22" s="11" t="s">
        <v>18</v>
      </c>
      <c r="C22" s="17">
        <v>1460286910</v>
      </c>
      <c r="D22" s="17">
        <v>7155338021</v>
      </c>
      <c r="E22" s="35">
        <v>1587021171</v>
      </c>
      <c r="F22" s="36">
        <v>7473855135</v>
      </c>
      <c r="G22" s="17">
        <f t="shared" si="2"/>
        <v>5695051111</v>
      </c>
      <c r="H22" s="23">
        <f t="shared" si="3"/>
        <v>5886833964</v>
      </c>
      <c r="I22" s="18">
        <f t="shared" si="0"/>
        <v>8.678723347592015</v>
      </c>
      <c r="J22" s="32">
        <f t="shared" si="0"/>
        <v>4.451461455282659</v>
      </c>
      <c r="K22" s="19">
        <f t="shared" si="4"/>
        <v>3.3675352382627635</v>
      </c>
      <c r="L22" s="27">
        <f t="shared" si="1"/>
        <v>0.1845562986929364</v>
      </c>
    </row>
    <row r="23" spans="2:12" ht="19.5" customHeight="1">
      <c r="B23" s="11" t="s">
        <v>19</v>
      </c>
      <c r="C23" s="17">
        <v>1484038350</v>
      </c>
      <c r="D23" s="17">
        <v>8177665164</v>
      </c>
      <c r="E23" s="35">
        <v>1591146051</v>
      </c>
      <c r="F23" s="36">
        <v>8688697838</v>
      </c>
      <c r="G23" s="17">
        <f t="shared" si="2"/>
        <v>6693626814</v>
      </c>
      <c r="H23" s="23">
        <f t="shared" si="3"/>
        <v>7097551787</v>
      </c>
      <c r="I23" s="18">
        <f t="shared" si="0"/>
        <v>7.217313555273015</v>
      </c>
      <c r="J23" s="32">
        <f t="shared" si="0"/>
        <v>6.2491269054361105</v>
      </c>
      <c r="K23" s="19">
        <f t="shared" si="4"/>
        <v>6.034471060668844</v>
      </c>
      <c r="L23" s="27">
        <f t="shared" si="1"/>
        <v>0.21455512375844288</v>
      </c>
    </row>
    <row r="24" spans="2:12" ht="19.5" customHeight="1">
      <c r="B24" s="11" t="s">
        <v>20</v>
      </c>
      <c r="C24" s="17">
        <v>497652613</v>
      </c>
      <c r="D24" s="17">
        <v>2916133949</v>
      </c>
      <c r="E24" s="35">
        <v>505634715</v>
      </c>
      <c r="F24" s="36">
        <v>3160734641</v>
      </c>
      <c r="G24" s="17">
        <f t="shared" si="2"/>
        <v>2418481336</v>
      </c>
      <c r="H24" s="23">
        <f t="shared" si="3"/>
        <v>2655099926</v>
      </c>
      <c r="I24" s="18">
        <f t="shared" si="0"/>
        <v>1.6039505855061187</v>
      </c>
      <c r="J24" s="32">
        <f t="shared" si="0"/>
        <v>8.387841446168082</v>
      </c>
      <c r="K24" s="19">
        <f t="shared" si="4"/>
        <v>9.78376746092036</v>
      </c>
      <c r="L24" s="27">
        <f t="shared" si="1"/>
        <v>0.07804987867128456</v>
      </c>
    </row>
    <row r="25" spans="2:12" ht="19.5" customHeight="1">
      <c r="B25" s="5" t="s">
        <v>28</v>
      </c>
      <c r="C25" s="12">
        <v>0</v>
      </c>
      <c r="D25" s="12">
        <v>0</v>
      </c>
      <c r="E25" s="33">
        <v>0</v>
      </c>
      <c r="F25" s="34">
        <v>0</v>
      </c>
      <c r="G25" s="12">
        <f t="shared" si="2"/>
        <v>0</v>
      </c>
      <c r="H25" s="22">
        <f t="shared" si="3"/>
        <v>0</v>
      </c>
      <c r="I25" s="60" t="s">
        <v>29</v>
      </c>
      <c r="J25" s="61" t="s">
        <v>29</v>
      </c>
      <c r="K25" s="62" t="s">
        <v>29</v>
      </c>
      <c r="L25" s="26">
        <f t="shared" si="1"/>
        <v>0</v>
      </c>
    </row>
    <row r="26" spans="2:12" s="15" customFormat="1" ht="24" customHeight="1">
      <c r="B26" s="5" t="s">
        <v>21</v>
      </c>
      <c r="C26" s="12">
        <v>465015301</v>
      </c>
      <c r="D26" s="12">
        <v>52480400</v>
      </c>
      <c r="E26" s="33">
        <v>459183137</v>
      </c>
      <c r="F26" s="34">
        <v>36938645</v>
      </c>
      <c r="G26" s="12">
        <f t="shared" si="2"/>
        <v>-412534901</v>
      </c>
      <c r="H26" s="22">
        <f t="shared" si="3"/>
        <v>-422244492</v>
      </c>
      <c r="I26" s="13">
        <f aca="true" t="shared" si="5" ref="I26:J30">(E26-C26)/C26*100</f>
        <v>-1.2541875476910382</v>
      </c>
      <c r="J26" s="31">
        <f t="shared" si="5"/>
        <v>-29.61439889939863</v>
      </c>
      <c r="K26" s="14">
        <f t="shared" si="4"/>
        <v>2.3536411044165204</v>
      </c>
      <c r="L26" s="26">
        <f t="shared" si="1"/>
        <v>0.0009121476770411528</v>
      </c>
    </row>
    <row r="27" spans="2:12" s="15" customFormat="1" ht="24" customHeight="1">
      <c r="B27" s="5" t="s">
        <v>22</v>
      </c>
      <c r="C27" s="12">
        <v>55563797</v>
      </c>
      <c r="D27" s="12">
        <v>84415461</v>
      </c>
      <c r="E27" s="33">
        <v>55344411</v>
      </c>
      <c r="F27" s="34">
        <v>77700371</v>
      </c>
      <c r="G27" s="12">
        <f t="shared" si="2"/>
        <v>28851664</v>
      </c>
      <c r="H27" s="22">
        <f t="shared" si="3"/>
        <v>22355960</v>
      </c>
      <c r="I27" s="13">
        <f t="shared" si="5"/>
        <v>-0.3948362276249767</v>
      </c>
      <c r="J27" s="31">
        <f t="shared" si="5"/>
        <v>-7.954810553009952</v>
      </c>
      <c r="K27" s="14">
        <f t="shared" si="4"/>
        <v>-22.514139912346128</v>
      </c>
      <c r="L27" s="26">
        <f t="shared" si="1"/>
        <v>0.0019187009407866953</v>
      </c>
    </row>
    <row r="28" spans="2:12" s="15" customFormat="1" ht="24" customHeight="1">
      <c r="B28" s="5" t="s">
        <v>23</v>
      </c>
      <c r="C28" s="12">
        <v>11649952</v>
      </c>
      <c r="D28" s="12">
        <v>1660186</v>
      </c>
      <c r="E28" s="33">
        <v>1890222</v>
      </c>
      <c r="F28" s="34">
        <v>2639921</v>
      </c>
      <c r="G28" s="12">
        <f t="shared" si="2"/>
        <v>-9989766</v>
      </c>
      <c r="H28" s="22">
        <f t="shared" si="3"/>
        <v>749699</v>
      </c>
      <c r="I28" s="13">
        <f t="shared" si="5"/>
        <v>-83.7748516045388</v>
      </c>
      <c r="J28" s="31">
        <f t="shared" si="5"/>
        <v>59.013568359207945</v>
      </c>
      <c r="K28" s="14">
        <f aca="true" t="shared" si="6" ref="K28:K33">(H28-G28)/G28*100</f>
        <v>-107.5046702795641</v>
      </c>
      <c r="L28" s="26">
        <f t="shared" si="1"/>
        <v>6.518912125017464E-05</v>
      </c>
    </row>
    <row r="29" spans="2:12" s="15" customFormat="1" ht="24" customHeight="1">
      <c r="B29" s="5" t="s">
        <v>24</v>
      </c>
      <c r="C29" s="12">
        <v>25820057</v>
      </c>
      <c r="D29" s="12">
        <v>135292326</v>
      </c>
      <c r="E29" s="33">
        <v>52049233</v>
      </c>
      <c r="F29" s="34">
        <v>119936354</v>
      </c>
      <c r="G29" s="12">
        <f t="shared" si="2"/>
        <v>109472269</v>
      </c>
      <c r="H29" s="22">
        <f t="shared" si="3"/>
        <v>67887121</v>
      </c>
      <c r="I29" s="13">
        <f t="shared" si="5"/>
        <v>101.58450076233372</v>
      </c>
      <c r="J29" s="31">
        <f t="shared" si="5"/>
        <v>-11.350216567346177</v>
      </c>
      <c r="K29" s="14">
        <f t="shared" si="6"/>
        <v>-37.986924341542604</v>
      </c>
      <c r="L29" s="26">
        <f t="shared" si="1"/>
        <v>0.002961658899342014</v>
      </c>
    </row>
    <row r="30" spans="2:12" s="15" customFormat="1" ht="24" customHeight="1">
      <c r="B30" s="5" t="s">
        <v>25</v>
      </c>
      <c r="C30" s="12">
        <v>0</v>
      </c>
      <c r="D30" s="12">
        <v>123842</v>
      </c>
      <c r="E30" s="33">
        <v>1461</v>
      </c>
      <c r="F30" s="34">
        <v>168287</v>
      </c>
      <c r="G30" s="12">
        <f t="shared" si="2"/>
        <v>123842</v>
      </c>
      <c r="H30" s="22">
        <f t="shared" si="3"/>
        <v>166826</v>
      </c>
      <c r="I30" s="13">
        <v>100</v>
      </c>
      <c r="J30" s="31">
        <f t="shared" si="5"/>
        <v>35.888470793430336</v>
      </c>
      <c r="K30" s="14">
        <f t="shared" si="6"/>
        <v>34.70874178388592</v>
      </c>
      <c r="L30" s="26">
        <f t="shared" si="1"/>
        <v>4.155609826138032E-06</v>
      </c>
    </row>
    <row r="31" spans="2:12" s="15" customFormat="1" ht="24" customHeight="1" thickBot="1">
      <c r="B31" s="6" t="s">
        <v>26</v>
      </c>
      <c r="C31" s="16">
        <v>30815728</v>
      </c>
      <c r="D31" s="16">
        <v>12454754</v>
      </c>
      <c r="E31" s="37">
        <v>38702562</v>
      </c>
      <c r="F31" s="38">
        <v>11639455</v>
      </c>
      <c r="G31" s="16">
        <f t="shared" si="2"/>
        <v>-18360974</v>
      </c>
      <c r="H31" s="29">
        <f t="shared" si="3"/>
        <v>-27063107</v>
      </c>
      <c r="I31" s="13">
        <f aca="true" t="shared" si="7" ref="I31:J33">(E31-C31)/C31*100</f>
        <v>25.593534574292715</v>
      </c>
      <c r="J31" s="31">
        <f t="shared" si="7"/>
        <v>-6.546086739248322</v>
      </c>
      <c r="K31" s="14">
        <f t="shared" si="6"/>
        <v>47.39472426680633</v>
      </c>
      <c r="L31" s="26">
        <f t="shared" si="1"/>
        <v>0.0002874199050960053</v>
      </c>
    </row>
    <row r="32" spans="2:12" ht="26.25" customHeight="1" thickBot="1">
      <c r="B32" s="7" t="s">
        <v>68</v>
      </c>
      <c r="C32" s="8">
        <f>SUM(C9:C11,C25:C31)</f>
        <v>13916698484</v>
      </c>
      <c r="D32" s="8">
        <f>SUM(D9:D11,D25:D31)</f>
        <v>36888047436</v>
      </c>
      <c r="E32" s="39">
        <f>SUM(E9:E11,E25:E31)</f>
        <v>15013174708</v>
      </c>
      <c r="F32" s="40">
        <f>SUM(F9:F11,F25:F31)</f>
        <v>40496342785</v>
      </c>
      <c r="G32" s="21">
        <f t="shared" si="2"/>
        <v>22971348952</v>
      </c>
      <c r="H32" s="24">
        <f t="shared" si="3"/>
        <v>25483168077</v>
      </c>
      <c r="I32" s="9">
        <f t="shared" si="7"/>
        <v>7.87885305743037</v>
      </c>
      <c r="J32" s="28">
        <f t="shared" si="7"/>
        <v>9.781746662683402</v>
      </c>
      <c r="K32" s="10">
        <f t="shared" si="6"/>
        <v>10.934573891366133</v>
      </c>
      <c r="L32" s="58"/>
    </row>
    <row r="33" spans="2:12" ht="26.25" customHeight="1" thickBot="1">
      <c r="B33" s="7" t="s">
        <v>31</v>
      </c>
      <c r="C33" s="8">
        <v>367625794934</v>
      </c>
      <c r="D33" s="8">
        <v>417268909969</v>
      </c>
      <c r="E33" s="51">
        <v>400658860309</v>
      </c>
      <c r="F33" s="8">
        <v>448106664115</v>
      </c>
      <c r="G33" s="45">
        <f t="shared" si="2"/>
        <v>49643115035</v>
      </c>
      <c r="H33" s="53">
        <f t="shared" si="3"/>
        <v>47447803806</v>
      </c>
      <c r="I33" s="55">
        <f t="shared" si="7"/>
        <v>8.98551348414777</v>
      </c>
      <c r="J33" s="55">
        <f t="shared" si="7"/>
        <v>7.390379059942669</v>
      </c>
      <c r="K33" s="56">
        <f t="shared" si="6"/>
        <v>-4.422186696890868</v>
      </c>
      <c r="L33" s="59"/>
    </row>
    <row r="34" spans="2:12" ht="26.25" customHeight="1" thickBot="1">
      <c r="B34" s="46" t="s">
        <v>73</v>
      </c>
      <c r="C34" s="47">
        <f aca="true" t="shared" si="8" ref="C34:H34">C32/C33*100</f>
        <v>3.785560936086781</v>
      </c>
      <c r="D34" s="47">
        <f t="shared" si="8"/>
        <v>8.840353679534982</v>
      </c>
      <c r="E34" s="52">
        <f t="shared" si="8"/>
        <v>3.7471216027573666</v>
      </c>
      <c r="F34" s="47">
        <f t="shared" si="8"/>
        <v>9.037210563466918</v>
      </c>
      <c r="G34" s="48">
        <f t="shared" si="8"/>
        <v>46.27298052470007</v>
      </c>
      <c r="H34" s="54">
        <f t="shared" si="8"/>
        <v>53.70779263291746</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B2:F23"/>
  <sheetViews>
    <sheetView zoomScalePageLayoutView="0" workbookViewId="0" topLeftCell="A1">
      <selection activeCell="B14" sqref="B14:F14"/>
    </sheetView>
  </sheetViews>
  <sheetFormatPr defaultColWidth="9.140625" defaultRowHeight="12.75"/>
  <cols>
    <col min="1" max="1" width="0.85546875" style="0" customWidth="1"/>
    <col min="2" max="2" width="20.140625" style="96" customWidth="1"/>
    <col min="3" max="6" width="15.7109375" style="96" customWidth="1"/>
  </cols>
  <sheetData>
    <row r="1" ht="3" customHeight="1"/>
    <row r="2" spans="2:6" ht="15.75" customHeight="1">
      <c r="B2" s="119" t="s">
        <v>67</v>
      </c>
      <c r="C2" s="119"/>
      <c r="D2" s="119"/>
      <c r="E2" s="119"/>
      <c r="F2" s="119"/>
    </row>
    <row r="3" spans="2:6" ht="15.75" customHeight="1">
      <c r="B3" s="107" t="s">
        <v>79</v>
      </c>
      <c r="C3" s="107"/>
      <c r="D3" s="107"/>
      <c r="E3" s="107"/>
      <c r="F3" s="107"/>
    </row>
    <row r="4" spans="2:6" ht="14.25" customHeight="1">
      <c r="B4" s="108" t="s">
        <v>78</v>
      </c>
      <c r="C4" s="108"/>
      <c r="D4" s="108"/>
      <c r="E4" s="108"/>
      <c r="F4" s="108"/>
    </row>
    <row r="5" spans="2:6" ht="14.25" customHeight="1">
      <c r="B5" s="108" t="s">
        <v>77</v>
      </c>
      <c r="C5" s="108"/>
      <c r="D5" s="108"/>
      <c r="E5" s="108"/>
      <c r="F5" s="108"/>
    </row>
    <row r="6" ht="13.5" thickBot="1"/>
    <row r="7" spans="2:6" ht="13.5" thickBot="1">
      <c r="B7" s="109" t="s">
        <v>0</v>
      </c>
      <c r="C7" s="115" t="s">
        <v>32</v>
      </c>
      <c r="D7" s="116"/>
      <c r="E7" s="115" t="s">
        <v>65</v>
      </c>
      <c r="F7" s="116"/>
    </row>
    <row r="8" spans="2:6" ht="13.5" thickBot="1">
      <c r="B8" s="111"/>
      <c r="C8" s="112" t="s">
        <v>3</v>
      </c>
      <c r="D8" s="112" t="s">
        <v>4</v>
      </c>
      <c r="E8" s="117" t="s">
        <v>3</v>
      </c>
      <c r="F8" s="118" t="s">
        <v>4</v>
      </c>
    </row>
    <row r="9" spans="2:6" ht="18" customHeight="1">
      <c r="B9" s="113" t="s">
        <v>34</v>
      </c>
      <c r="C9" s="97">
        <v>50241729</v>
      </c>
      <c r="D9" s="97">
        <v>368016561</v>
      </c>
      <c r="E9" s="98">
        <v>51849864</v>
      </c>
      <c r="F9" s="99">
        <v>353277705</v>
      </c>
    </row>
    <row r="10" spans="2:6" ht="18" customHeight="1">
      <c r="B10" s="113" t="s">
        <v>35</v>
      </c>
      <c r="C10" s="97">
        <v>218947217</v>
      </c>
      <c r="D10" s="97">
        <v>1429765574</v>
      </c>
      <c r="E10" s="98">
        <v>280734986</v>
      </c>
      <c r="F10" s="99">
        <v>1507622543</v>
      </c>
    </row>
    <row r="11" spans="2:6" ht="18" customHeight="1" thickBot="1">
      <c r="B11" s="114" t="s">
        <v>36</v>
      </c>
      <c r="C11" s="100">
        <v>4118965743</v>
      </c>
      <c r="D11" s="100">
        <v>10029019957</v>
      </c>
      <c r="E11" s="101">
        <v>3708402485</v>
      </c>
      <c r="F11" s="102">
        <v>10053312314</v>
      </c>
    </row>
    <row r="14" spans="2:6" ht="15" customHeight="1">
      <c r="B14" s="119" t="s">
        <v>67</v>
      </c>
      <c r="C14" s="119"/>
      <c r="D14" s="119"/>
      <c r="E14" s="119"/>
      <c r="F14" s="119"/>
    </row>
    <row r="15" spans="2:6" ht="12.75">
      <c r="B15" s="107" t="s">
        <v>80</v>
      </c>
      <c r="C15" s="107"/>
      <c r="D15" s="107"/>
      <c r="E15" s="107"/>
      <c r="F15" s="107"/>
    </row>
    <row r="16" spans="2:6" ht="14.25" customHeight="1">
      <c r="B16" s="108" t="s">
        <v>78</v>
      </c>
      <c r="C16" s="108"/>
      <c r="D16" s="108"/>
      <c r="E16" s="108"/>
      <c r="F16" s="108"/>
    </row>
    <row r="17" spans="2:6" ht="14.25" customHeight="1">
      <c r="B17" s="108" t="s">
        <v>77</v>
      </c>
      <c r="C17" s="108"/>
      <c r="D17" s="108"/>
      <c r="E17" s="108"/>
      <c r="F17" s="108"/>
    </row>
    <row r="18" ht="13.5" thickBot="1"/>
    <row r="19" spans="2:6" ht="13.5" thickBot="1">
      <c r="B19" s="109" t="s">
        <v>0</v>
      </c>
      <c r="C19" s="110" t="s">
        <v>66</v>
      </c>
      <c r="D19" s="110"/>
      <c r="E19" s="88"/>
      <c r="F19" s="89"/>
    </row>
    <row r="20" spans="2:6" ht="13.5" thickBot="1">
      <c r="B20" s="111"/>
      <c r="C20" s="112" t="s">
        <v>3</v>
      </c>
      <c r="D20" s="112" t="s">
        <v>4</v>
      </c>
      <c r="E20" s="76"/>
      <c r="F20" s="77"/>
    </row>
    <row r="21" spans="2:6" ht="18" customHeight="1">
      <c r="B21" s="113" t="s">
        <v>34</v>
      </c>
      <c r="C21" s="103">
        <f aca="true" t="shared" si="0" ref="C21:D23">(E9-C9)/C9</f>
        <v>0.03200795498100792</v>
      </c>
      <c r="D21" s="103">
        <f t="shared" si="0"/>
        <v>-0.04004943679694893</v>
      </c>
      <c r="E21" s="104"/>
      <c r="F21" s="103"/>
    </row>
    <row r="22" spans="2:6" ht="18" customHeight="1">
      <c r="B22" s="113" t="s">
        <v>35</v>
      </c>
      <c r="C22" s="103">
        <f t="shared" si="0"/>
        <v>0.28220394781268215</v>
      </c>
      <c r="D22" s="103">
        <f t="shared" si="0"/>
        <v>0.05445435980262314</v>
      </c>
      <c r="E22" s="104"/>
      <c r="F22" s="103"/>
    </row>
    <row r="23" spans="2:6" ht="18" customHeight="1" thickBot="1">
      <c r="B23" s="114" t="s">
        <v>36</v>
      </c>
      <c r="C23" s="105">
        <f t="shared" si="0"/>
        <v>-0.09967629827893909</v>
      </c>
      <c r="D23" s="106">
        <f t="shared" si="0"/>
        <v>0.0024222064672475355</v>
      </c>
      <c r="E23" s="104"/>
      <c r="F23" s="103"/>
    </row>
  </sheetData>
  <sheetProtection/>
  <mergeCells count="14">
    <mergeCell ref="C19:D19"/>
    <mergeCell ref="E19:F19"/>
    <mergeCell ref="E7:F7"/>
    <mergeCell ref="B14:F14"/>
    <mergeCell ref="B15:F15"/>
    <mergeCell ref="B16:F16"/>
    <mergeCell ref="B17:F17"/>
    <mergeCell ref="B19:B20"/>
    <mergeCell ref="B2:F2"/>
    <mergeCell ref="B3:F3"/>
    <mergeCell ref="B4:F4"/>
    <mergeCell ref="B5:F5"/>
    <mergeCell ref="B7:B8"/>
    <mergeCell ref="C7:D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D1"/>
    </sheetView>
  </sheetViews>
  <sheetFormatPr defaultColWidth="9.140625" defaultRowHeight="12.75"/>
  <cols>
    <col min="1" max="1" width="60.57421875" style="66" customWidth="1"/>
    <col min="2" max="4" width="15.57421875" style="66" customWidth="1"/>
    <col min="5" max="16384" width="9.140625" style="66" customWidth="1"/>
  </cols>
  <sheetData>
    <row r="1" spans="1:10" ht="15.75">
      <c r="A1" s="120" t="s">
        <v>37</v>
      </c>
      <c r="B1" s="120"/>
      <c r="C1" s="120"/>
      <c r="D1" s="120"/>
      <c r="E1" s="65"/>
      <c r="F1" s="65"/>
      <c r="G1" s="65"/>
      <c r="H1" s="65"/>
      <c r="I1" s="65"/>
      <c r="J1" s="65"/>
    </row>
    <row r="2" spans="1:10" ht="15.75" customHeight="1">
      <c r="A2" s="121" t="s">
        <v>74</v>
      </c>
      <c r="B2" s="121"/>
      <c r="C2" s="121"/>
      <c r="D2" s="121"/>
      <c r="E2" s="67"/>
      <c r="F2" s="67"/>
      <c r="G2" s="67"/>
      <c r="H2" s="67"/>
      <c r="I2" s="67"/>
      <c r="J2" s="67"/>
    </row>
    <row r="3" spans="1:10" ht="12.75">
      <c r="A3" s="95" t="s">
        <v>75</v>
      </c>
      <c r="B3" s="95"/>
      <c r="C3" s="95"/>
      <c r="D3" s="95"/>
      <c r="E3" s="68"/>
      <c r="F3" s="68"/>
      <c r="G3" s="68"/>
      <c r="H3" s="68"/>
      <c r="I3" s="68"/>
      <c r="J3" s="68"/>
    </row>
    <row r="4" spans="1:10" ht="12.75">
      <c r="A4" s="95" t="s">
        <v>76</v>
      </c>
      <c r="B4" s="95"/>
      <c r="C4" s="95"/>
      <c r="D4" s="95"/>
      <c r="E4" s="68"/>
      <c r="F4" s="68"/>
      <c r="G4" s="68"/>
      <c r="H4" s="68"/>
      <c r="I4" s="68"/>
      <c r="J4" s="68"/>
    </row>
    <row r="6" spans="1:4" ht="12.75">
      <c r="A6" s="90" t="s">
        <v>38</v>
      </c>
      <c r="B6" s="92" t="s">
        <v>39</v>
      </c>
      <c r="C6" s="93"/>
      <c r="D6" s="94"/>
    </row>
    <row r="7" spans="1:4" ht="25.5">
      <c r="A7" s="91"/>
      <c r="B7" s="69" t="s">
        <v>40</v>
      </c>
      <c r="C7" s="69" t="s">
        <v>41</v>
      </c>
      <c r="D7" s="69" t="s">
        <v>42</v>
      </c>
    </row>
    <row r="8" spans="1:4" ht="12.75">
      <c r="A8" s="70" t="s">
        <v>43</v>
      </c>
      <c r="B8" s="71">
        <v>0</v>
      </c>
      <c r="C8" s="71">
        <v>4</v>
      </c>
      <c r="D8" s="71">
        <v>440</v>
      </c>
    </row>
    <row r="9" spans="1:4" ht="12.75">
      <c r="A9" s="70" t="s">
        <v>44</v>
      </c>
      <c r="B9" s="71">
        <v>0</v>
      </c>
      <c r="C9" s="71">
        <v>0</v>
      </c>
      <c r="D9" s="71">
        <v>1</v>
      </c>
    </row>
    <row r="10" spans="1:4" ht="12.75">
      <c r="A10" s="70" t="s">
        <v>45</v>
      </c>
      <c r="B10" s="71">
        <v>2</v>
      </c>
      <c r="C10" s="71">
        <v>5</v>
      </c>
      <c r="D10" s="71">
        <v>139</v>
      </c>
    </row>
    <row r="11" spans="1:4" ht="12.75">
      <c r="A11" s="70" t="s">
        <v>46</v>
      </c>
      <c r="B11" s="71">
        <v>0</v>
      </c>
      <c r="C11" s="71">
        <v>0</v>
      </c>
      <c r="D11" s="71">
        <v>3</v>
      </c>
    </row>
    <row r="12" spans="1:4" ht="12.75">
      <c r="A12" s="70" t="s">
        <v>47</v>
      </c>
      <c r="B12" s="71">
        <v>0</v>
      </c>
      <c r="C12" s="71">
        <v>0</v>
      </c>
      <c r="D12" s="71">
        <v>1</v>
      </c>
    </row>
    <row r="13" spans="1:4" ht="12.75">
      <c r="A13" s="70" t="s">
        <v>48</v>
      </c>
      <c r="B13" s="71">
        <v>4</v>
      </c>
      <c r="C13" s="71">
        <v>13</v>
      </c>
      <c r="D13" s="71">
        <v>148</v>
      </c>
    </row>
    <row r="14" spans="1:4" ht="12.75">
      <c r="A14" s="70" t="s">
        <v>49</v>
      </c>
      <c r="B14" s="71">
        <v>7</v>
      </c>
      <c r="C14" s="71">
        <v>15</v>
      </c>
      <c r="D14" s="71">
        <v>596</v>
      </c>
    </row>
    <row r="15" spans="1:4" ht="12.75">
      <c r="A15" s="70" t="s">
        <v>50</v>
      </c>
      <c r="B15" s="71">
        <v>2</v>
      </c>
      <c r="C15" s="71">
        <v>4</v>
      </c>
      <c r="D15" s="71">
        <v>48</v>
      </c>
    </row>
    <row r="16" spans="1:4" ht="12.75">
      <c r="A16" s="70" t="s">
        <v>51</v>
      </c>
      <c r="B16" s="71">
        <v>0</v>
      </c>
      <c r="C16" s="71">
        <v>9</v>
      </c>
      <c r="D16" s="71">
        <v>195</v>
      </c>
    </row>
    <row r="17" spans="1:4" ht="12.75">
      <c r="A17" s="70" t="s">
        <v>52</v>
      </c>
      <c r="B17" s="71">
        <v>0</v>
      </c>
      <c r="C17" s="71">
        <v>4</v>
      </c>
      <c r="D17" s="71">
        <v>48</v>
      </c>
    </row>
    <row r="18" spans="1:4" ht="12.75">
      <c r="A18" s="70" t="s">
        <v>53</v>
      </c>
      <c r="B18" s="71">
        <v>0</v>
      </c>
      <c r="C18" s="71">
        <v>2</v>
      </c>
      <c r="D18" s="71">
        <v>45</v>
      </c>
    </row>
    <row r="19" spans="1:4" ht="12.75">
      <c r="A19" s="70" t="s">
        <v>54</v>
      </c>
      <c r="B19" s="71">
        <v>1</v>
      </c>
      <c r="C19" s="71">
        <v>2</v>
      </c>
      <c r="D19" s="71">
        <v>35</v>
      </c>
    </row>
    <row r="20" spans="1:4" ht="12.75">
      <c r="A20" s="70" t="s">
        <v>55</v>
      </c>
      <c r="B20" s="71">
        <v>1</v>
      </c>
      <c r="C20" s="71">
        <v>5</v>
      </c>
      <c r="D20" s="71">
        <v>114</v>
      </c>
    </row>
    <row r="21" spans="1:4" ht="12.75">
      <c r="A21" s="70" t="s">
        <v>56</v>
      </c>
      <c r="B21" s="71">
        <v>2</v>
      </c>
      <c r="C21" s="71">
        <v>5</v>
      </c>
      <c r="D21" s="71">
        <v>79</v>
      </c>
    </row>
    <row r="22" spans="1:4" ht="12.75">
      <c r="A22" s="70" t="s">
        <v>57</v>
      </c>
      <c r="B22" s="71">
        <v>0</v>
      </c>
      <c r="C22" s="71">
        <v>0</v>
      </c>
      <c r="D22" s="71">
        <v>0</v>
      </c>
    </row>
    <row r="23" spans="1:4" ht="12.75">
      <c r="A23" s="70" t="s">
        <v>58</v>
      </c>
      <c r="B23" s="71">
        <v>1</v>
      </c>
      <c r="C23" s="71">
        <v>3</v>
      </c>
      <c r="D23" s="71">
        <v>51</v>
      </c>
    </row>
    <row r="24" spans="1:4" ht="12.75">
      <c r="A24" s="70" t="s">
        <v>59</v>
      </c>
      <c r="B24" s="71">
        <v>0</v>
      </c>
      <c r="C24" s="71">
        <v>0</v>
      </c>
      <c r="D24" s="71">
        <v>4</v>
      </c>
    </row>
    <row r="25" spans="1:4" ht="12.75">
      <c r="A25" s="70" t="s">
        <v>60</v>
      </c>
      <c r="B25" s="71">
        <v>0</v>
      </c>
      <c r="C25" s="71">
        <v>2</v>
      </c>
      <c r="D25" s="71">
        <v>33</v>
      </c>
    </row>
    <row r="26" spans="1:4" ht="12.75">
      <c r="A26" s="70" t="s">
        <v>61</v>
      </c>
      <c r="B26" s="71">
        <v>0</v>
      </c>
      <c r="C26" s="71">
        <v>4</v>
      </c>
      <c r="D26" s="71">
        <v>150</v>
      </c>
    </row>
    <row r="27" spans="1:4" ht="12.75">
      <c r="A27" s="70" t="s">
        <v>62</v>
      </c>
      <c r="B27" s="71">
        <v>0</v>
      </c>
      <c r="C27" s="71">
        <v>0</v>
      </c>
      <c r="D27" s="71">
        <v>0</v>
      </c>
    </row>
    <row r="28" spans="1:4" ht="12.75">
      <c r="A28" s="70" t="s">
        <v>63</v>
      </c>
      <c r="B28" s="71">
        <v>0</v>
      </c>
      <c r="C28" s="71">
        <v>0</v>
      </c>
      <c r="D28" s="71">
        <v>1</v>
      </c>
    </row>
    <row r="29" spans="1:4" ht="12.75">
      <c r="A29" s="72" t="s">
        <v>64</v>
      </c>
      <c r="B29" s="73">
        <f>SUM(B8:B28)</f>
        <v>20</v>
      </c>
      <c r="C29" s="73">
        <f>SUM(C8:C28)</f>
        <v>77</v>
      </c>
      <c r="D29" s="73">
        <f>SUM(D8:D28)</f>
        <v>2131</v>
      </c>
    </row>
    <row r="30" spans="1:4" ht="12.75">
      <c r="A30" s="74"/>
      <c r="B30" s="74"/>
      <c r="C30" s="74"/>
      <c r="D30" s="74"/>
    </row>
    <row r="31" spans="1:4" ht="12.75">
      <c r="A31" s="74"/>
      <c r="B31" s="74"/>
      <c r="C31" s="75"/>
      <c r="D31" s="74"/>
    </row>
    <row r="32" spans="1:4" ht="12.75">
      <c r="A32" s="74"/>
      <c r="B32" s="75"/>
      <c r="C32" s="74"/>
      <c r="D32" s="74"/>
    </row>
  </sheetData>
  <sheetProtection/>
  <mergeCells count="6">
    <mergeCell ref="A1:D1"/>
    <mergeCell ref="A2:D2"/>
    <mergeCell ref="A3:D3"/>
    <mergeCell ref="A4:D4"/>
    <mergeCell ref="A6:A7"/>
    <mergeCell ref="B6:D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2018-08-22T11:08:22Z</dcterms:modified>
  <cp:category/>
  <cp:version/>
  <cp:contentType/>
  <cp:contentStatus/>
</cp:coreProperties>
</file>